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260" yWindow="-270" windowWidth="19420" windowHeight="6750" tabRatio="733" firstSheet="5" activeTab="13"/>
  </bookViews>
  <sheets>
    <sheet name="1 день" sheetId="6" r:id="rId1"/>
    <sheet name="2 день" sheetId="10" r:id="rId2"/>
    <sheet name="3 день" sheetId="11" r:id="rId3"/>
    <sheet name="4 день" sheetId="13" r:id="rId4"/>
    <sheet name="5 день" sheetId="14" r:id="rId5"/>
    <sheet name="6 день" sheetId="15" r:id="rId6"/>
    <sheet name="7 день " sheetId="16" r:id="rId7"/>
    <sheet name="8 день" sheetId="17" r:id="rId8"/>
    <sheet name="9 день" sheetId="18" r:id="rId9"/>
    <sheet name="10 день" sheetId="19" r:id="rId10"/>
    <sheet name="11 день" sheetId="20" r:id="rId11"/>
    <sheet name="12 день" sheetId="21" r:id="rId12"/>
    <sheet name="13 день" sheetId="22" r:id="rId13"/>
    <sheet name="14 день" sheetId="23" r:id="rId14"/>
    <sheet name="15 день" sheetId="24" r:id="rId15"/>
    <sheet name="16 день" sheetId="25" r:id="rId16"/>
    <sheet name="17 день" sheetId="26" r:id="rId17"/>
    <sheet name="18 день" sheetId="27" r:id="rId18"/>
    <sheet name="19 день " sheetId="28" r:id="rId19"/>
    <sheet name="20 день" sheetId="29" r:id="rId20"/>
    <sheet name="21 день" sheetId="30" r:id="rId21"/>
    <sheet name="22 день" sheetId="31" r:id="rId22"/>
    <sheet name="23 день" sheetId="32" r:id="rId23"/>
    <sheet name="24 день" sheetId="33" r:id="rId24"/>
  </sheets>
  <externalReferences>
    <externalReference r:id="rId25"/>
  </externalReferences>
  <definedNames>
    <definedName name="_xlnm.Print_Area" localSheetId="9">'10 день'!$B$1:$V$22</definedName>
    <definedName name="_xlnm.Print_Area" localSheetId="20">'21 день'!$B$2:$T$26</definedName>
    <definedName name="_xlnm.Print_Area" localSheetId="7">'8 день'!$B$1:$U$26</definedName>
    <definedName name="_xlnm.Print_Area" localSheetId="8">'9 день'!$B$1:$W$31</definedName>
  </definedNames>
  <calcPr calcId="145621"/>
</workbook>
</file>

<file path=xl/calcChain.xml><?xml version="1.0" encoding="utf-8"?>
<calcChain xmlns="http://schemas.openxmlformats.org/spreadsheetml/2006/main">
  <c r="Y21" i="28" l="1"/>
  <c r="X21" i="28"/>
  <c r="W21" i="28"/>
  <c r="V21" i="28"/>
  <c r="U21" i="28"/>
  <c r="T21" i="28"/>
  <c r="S21" i="28"/>
  <c r="R21" i="28"/>
  <c r="Q21" i="28"/>
  <c r="P21" i="28"/>
  <c r="O21" i="28"/>
  <c r="N21" i="28"/>
  <c r="M21" i="28"/>
  <c r="L21" i="28"/>
  <c r="K21" i="28"/>
  <c r="J21" i="28"/>
  <c r="I21" i="28"/>
  <c r="Y27" i="10"/>
  <c r="X27" i="10"/>
  <c r="W27" i="10"/>
  <c r="V27" i="10"/>
  <c r="U27" i="10"/>
  <c r="T27" i="10"/>
  <c r="S27" i="10"/>
  <c r="R27" i="10"/>
  <c r="Q27" i="10"/>
  <c r="P27" i="10"/>
  <c r="O27" i="10"/>
  <c r="N27" i="10"/>
  <c r="M27" i="10"/>
  <c r="L27" i="10"/>
  <c r="K27" i="10"/>
  <c r="J27" i="10"/>
  <c r="I27" i="10"/>
  <c r="Y26" i="10"/>
  <c r="X26" i="10"/>
  <c r="W26" i="10"/>
  <c r="V26" i="10"/>
  <c r="U26" i="10"/>
  <c r="T26" i="10"/>
  <c r="S26" i="10"/>
  <c r="R26" i="10"/>
  <c r="Q26" i="10"/>
  <c r="P26" i="10"/>
  <c r="O26" i="10"/>
  <c r="N26" i="10"/>
  <c r="M26" i="10"/>
  <c r="L26" i="10"/>
  <c r="K26" i="10"/>
  <c r="J26" i="10"/>
  <c r="I26" i="10"/>
  <c r="H26" i="10"/>
  <c r="G27" i="10"/>
  <c r="G26" i="10"/>
  <c r="Y14" i="32" l="1"/>
  <c r="X14" i="32"/>
  <c r="W14" i="32"/>
  <c r="V14" i="32"/>
  <c r="U14" i="32"/>
  <c r="T14" i="32"/>
  <c r="S14" i="32"/>
  <c r="R14" i="32"/>
  <c r="Q14" i="32"/>
  <c r="P14" i="32"/>
  <c r="O14" i="32"/>
  <c r="N14" i="32"/>
  <c r="M14" i="32"/>
  <c r="L14" i="32"/>
  <c r="L16" i="32" s="1"/>
  <c r="K14" i="32"/>
  <c r="J14" i="32"/>
  <c r="I14" i="32"/>
  <c r="G14" i="32"/>
  <c r="Y13" i="32"/>
  <c r="X13" i="32"/>
  <c r="W13" i="32"/>
  <c r="V13" i="32"/>
  <c r="U13" i="32"/>
  <c r="T13" i="32"/>
  <c r="S13" i="32"/>
  <c r="R13" i="32"/>
  <c r="Q13" i="32"/>
  <c r="P13" i="32"/>
  <c r="O13" i="32"/>
  <c r="N13" i="32"/>
  <c r="M13" i="32"/>
  <c r="L13" i="32"/>
  <c r="L15" i="32" s="1"/>
  <c r="K13" i="32"/>
  <c r="J13" i="32"/>
  <c r="I13" i="32"/>
  <c r="G13" i="32"/>
  <c r="Y15" i="31"/>
  <c r="X15" i="31"/>
  <c r="W15" i="31"/>
  <c r="V15" i="31"/>
  <c r="U15" i="31"/>
  <c r="T15" i="31"/>
  <c r="S15" i="31"/>
  <c r="R15" i="31"/>
  <c r="Q15" i="31"/>
  <c r="P15" i="31"/>
  <c r="O15" i="31"/>
  <c r="N15" i="31"/>
  <c r="M15" i="31"/>
  <c r="L15" i="31"/>
  <c r="K15" i="31"/>
  <c r="J15" i="31"/>
  <c r="I15" i="31"/>
  <c r="Y14" i="31"/>
  <c r="X14" i="31"/>
  <c r="W14" i="31"/>
  <c r="V14" i="31"/>
  <c r="U14" i="31"/>
  <c r="T14" i="31"/>
  <c r="S14" i="31"/>
  <c r="R14" i="31"/>
  <c r="Q14" i="31"/>
  <c r="P14" i="31"/>
  <c r="O14" i="31"/>
  <c r="N14" i="31"/>
  <c r="M14" i="31"/>
  <c r="L14" i="31"/>
  <c r="K14" i="31"/>
  <c r="J14" i="31"/>
  <c r="I14" i="31"/>
  <c r="G14" i="31"/>
  <c r="Y11" i="30"/>
  <c r="X11" i="30"/>
  <c r="W11" i="30"/>
  <c r="V11" i="30"/>
  <c r="U11" i="30"/>
  <c r="T11" i="30"/>
  <c r="S11" i="30"/>
  <c r="R11" i="30"/>
  <c r="Q11" i="30"/>
  <c r="P11" i="30"/>
  <c r="O11" i="30"/>
  <c r="N11" i="30"/>
  <c r="M11" i="30"/>
  <c r="L11" i="30"/>
  <c r="L12" i="30" s="1"/>
  <c r="K11" i="30"/>
  <c r="J11" i="30"/>
  <c r="I11" i="30"/>
  <c r="G11" i="30"/>
  <c r="Y12" i="14"/>
  <c r="X12" i="14"/>
  <c r="W12" i="14"/>
  <c r="V12" i="14"/>
  <c r="U12" i="14"/>
  <c r="T12" i="14"/>
  <c r="S12" i="14"/>
  <c r="R12" i="14"/>
  <c r="Q12" i="14"/>
  <c r="P12" i="14"/>
  <c r="O12" i="14"/>
  <c r="N12" i="14"/>
  <c r="M12" i="14"/>
  <c r="L12" i="14"/>
  <c r="K12" i="14"/>
  <c r="J12" i="14"/>
  <c r="I12" i="14"/>
  <c r="G12" i="14"/>
  <c r="Y22" i="25" l="1"/>
  <c r="X22" i="25"/>
  <c r="W22" i="25"/>
  <c r="V22" i="25"/>
  <c r="U22" i="25"/>
  <c r="T22" i="25"/>
  <c r="S22" i="25"/>
  <c r="R22" i="25"/>
  <c r="Q22" i="25"/>
  <c r="P22" i="25"/>
  <c r="O22" i="25"/>
  <c r="N22" i="25"/>
  <c r="M22" i="25"/>
  <c r="L22" i="25"/>
  <c r="L23" i="25" s="1"/>
  <c r="K22" i="25"/>
  <c r="J22" i="25"/>
  <c r="I22" i="25"/>
  <c r="Y22" i="17"/>
  <c r="X22" i="17"/>
  <c r="W22" i="17"/>
  <c r="V22" i="17"/>
  <c r="U22" i="17"/>
  <c r="T22" i="17"/>
  <c r="S22" i="17"/>
  <c r="R22" i="17"/>
  <c r="Q22" i="17"/>
  <c r="P22" i="17"/>
  <c r="O22" i="17"/>
  <c r="N22" i="17"/>
  <c r="M22" i="17"/>
  <c r="L22" i="17"/>
  <c r="L23" i="17" s="1"/>
  <c r="K22" i="17"/>
  <c r="J22" i="17"/>
  <c r="I22" i="17"/>
  <c r="G22" i="17"/>
  <c r="Y28" i="32"/>
  <c r="X28" i="32"/>
  <c r="W28" i="32"/>
  <c r="V28" i="32"/>
  <c r="U28" i="32"/>
  <c r="T28" i="32"/>
  <c r="S28" i="32"/>
  <c r="R28" i="32"/>
  <c r="Q28" i="32"/>
  <c r="P28" i="32"/>
  <c r="O28" i="32"/>
  <c r="N28" i="32"/>
  <c r="M28" i="32"/>
  <c r="L28" i="32"/>
  <c r="K28" i="32"/>
  <c r="J28" i="32"/>
  <c r="I28" i="32"/>
  <c r="Y26" i="32"/>
  <c r="X26" i="32"/>
  <c r="W26" i="32"/>
  <c r="V26" i="32"/>
  <c r="U26" i="32"/>
  <c r="T26" i="32"/>
  <c r="S26" i="32"/>
  <c r="R26" i="32"/>
  <c r="Q26" i="32"/>
  <c r="P26" i="32"/>
  <c r="O26" i="32"/>
  <c r="N26" i="32"/>
  <c r="M26" i="32"/>
  <c r="L26" i="32"/>
  <c r="K26" i="32"/>
  <c r="J26" i="32"/>
  <c r="I26" i="32"/>
  <c r="L24" i="30"/>
  <c r="L22" i="30"/>
  <c r="Y23" i="30"/>
  <c r="X23" i="30"/>
  <c r="W23" i="30"/>
  <c r="V23" i="30"/>
  <c r="U23" i="30"/>
  <c r="T23" i="30"/>
  <c r="S23" i="30"/>
  <c r="R23" i="30"/>
  <c r="Q23" i="30"/>
  <c r="P23" i="30"/>
  <c r="O23" i="30"/>
  <c r="N23" i="30"/>
  <c r="M23" i="30"/>
  <c r="L23" i="30"/>
  <c r="K23" i="30"/>
  <c r="J23" i="30"/>
  <c r="I23" i="30"/>
  <c r="Y21" i="30"/>
  <c r="X21" i="30"/>
  <c r="W21" i="30"/>
  <c r="V21" i="30"/>
  <c r="U21" i="30"/>
  <c r="T21" i="30"/>
  <c r="S21" i="30"/>
  <c r="R21" i="30"/>
  <c r="Q21" i="30"/>
  <c r="P21" i="30"/>
  <c r="O21" i="30"/>
  <c r="N21" i="30"/>
  <c r="M21" i="30"/>
  <c r="L21" i="30"/>
  <c r="K21" i="30"/>
  <c r="J21" i="30"/>
  <c r="I21" i="30"/>
  <c r="G23" i="30"/>
  <c r="G21" i="30"/>
  <c r="L29" i="29"/>
  <c r="Y28" i="29"/>
  <c r="X28" i="29"/>
  <c r="W28" i="29"/>
  <c r="V28" i="29"/>
  <c r="U28" i="29"/>
  <c r="T28" i="29"/>
  <c r="S28" i="29"/>
  <c r="R28" i="29"/>
  <c r="Q28" i="29"/>
  <c r="P28" i="29"/>
  <c r="O28" i="29"/>
  <c r="N28" i="29"/>
  <c r="M28" i="29"/>
  <c r="L28" i="29"/>
  <c r="K28" i="29"/>
  <c r="J28" i="29"/>
  <c r="I28" i="29"/>
  <c r="Y26" i="29"/>
  <c r="X26" i="29"/>
  <c r="W26" i="29"/>
  <c r="V26" i="29"/>
  <c r="U26" i="29"/>
  <c r="T26" i="29"/>
  <c r="S26" i="29"/>
  <c r="R26" i="29"/>
  <c r="Q26" i="29"/>
  <c r="P26" i="29"/>
  <c r="O26" i="29"/>
  <c r="N26" i="29"/>
  <c r="M26" i="29"/>
  <c r="L26" i="29"/>
  <c r="L27" i="29" s="1"/>
  <c r="K26" i="29"/>
  <c r="J26" i="29"/>
  <c r="I26" i="29"/>
  <c r="G28" i="29"/>
  <c r="G26" i="29"/>
  <c r="Y24" i="25"/>
  <c r="X24" i="25"/>
  <c r="W24" i="25"/>
  <c r="V24" i="25"/>
  <c r="U24" i="25"/>
  <c r="T24" i="25"/>
  <c r="S24" i="25"/>
  <c r="R24" i="25"/>
  <c r="Q24" i="25"/>
  <c r="P24" i="25"/>
  <c r="O24" i="25"/>
  <c r="N24" i="25"/>
  <c r="M24" i="25"/>
  <c r="L24" i="25"/>
  <c r="K24" i="25"/>
  <c r="J24" i="25"/>
  <c r="I24" i="25"/>
  <c r="G24" i="25"/>
  <c r="G22" i="25"/>
  <c r="Y11" i="24"/>
  <c r="X11" i="24"/>
  <c r="W11" i="24"/>
  <c r="V11" i="24"/>
  <c r="U11" i="24"/>
  <c r="T11" i="24"/>
  <c r="S11" i="24"/>
  <c r="R11" i="24"/>
  <c r="Q11" i="24"/>
  <c r="P11" i="24"/>
  <c r="O11" i="24"/>
  <c r="N11" i="24"/>
  <c r="M11" i="24"/>
  <c r="L11" i="24"/>
  <c r="K11" i="24"/>
  <c r="J11" i="24"/>
  <c r="I11" i="24"/>
  <c r="G11" i="24"/>
  <c r="Y13" i="23"/>
  <c r="X13" i="23"/>
  <c r="W13" i="23"/>
  <c r="V13" i="23"/>
  <c r="U13" i="23"/>
  <c r="T13" i="23"/>
  <c r="S13" i="23"/>
  <c r="R13" i="23"/>
  <c r="Q13" i="23"/>
  <c r="P13" i="23"/>
  <c r="O13" i="23"/>
  <c r="N13" i="23"/>
  <c r="M13" i="23"/>
  <c r="L13" i="23"/>
  <c r="K13" i="23"/>
  <c r="J13" i="23"/>
  <c r="I13" i="23"/>
  <c r="G13" i="23"/>
  <c r="Y20" i="19"/>
  <c r="X20" i="19"/>
  <c r="W20" i="19"/>
  <c r="V20" i="19"/>
  <c r="U20" i="19"/>
  <c r="T20" i="19"/>
  <c r="S20" i="19"/>
  <c r="R20" i="19"/>
  <c r="Q20" i="19"/>
  <c r="P20" i="19"/>
  <c r="O20" i="19"/>
  <c r="N20" i="19"/>
  <c r="M20" i="19"/>
  <c r="L20" i="19"/>
  <c r="K20" i="19"/>
  <c r="J20" i="19"/>
  <c r="I20" i="19"/>
  <c r="G20" i="19"/>
  <c r="Y27" i="18"/>
  <c r="X27" i="18"/>
  <c r="W27" i="18"/>
  <c r="V27" i="18"/>
  <c r="U27" i="18"/>
  <c r="T27" i="18"/>
  <c r="S27" i="18"/>
  <c r="R27" i="18"/>
  <c r="Q27" i="18"/>
  <c r="P27" i="18"/>
  <c r="O27" i="18"/>
  <c r="N27" i="18"/>
  <c r="M27" i="18"/>
  <c r="L27" i="18"/>
  <c r="K27" i="18"/>
  <c r="J27" i="18"/>
  <c r="I27" i="18"/>
  <c r="G27" i="18"/>
  <c r="Y25" i="18"/>
  <c r="X25" i="18"/>
  <c r="W25" i="18"/>
  <c r="V25" i="18"/>
  <c r="U25" i="18"/>
  <c r="T25" i="18"/>
  <c r="S25" i="18"/>
  <c r="R25" i="18"/>
  <c r="Q25" i="18"/>
  <c r="P25" i="18"/>
  <c r="O25" i="18"/>
  <c r="N25" i="18"/>
  <c r="M25" i="18"/>
  <c r="L25" i="18"/>
  <c r="L26" i="18" s="1"/>
  <c r="K25" i="18"/>
  <c r="J25" i="18"/>
  <c r="I25" i="18"/>
  <c r="G25" i="18"/>
  <c r="Y24" i="17"/>
  <c r="X24" i="17"/>
  <c r="W24" i="17"/>
  <c r="V24" i="17"/>
  <c r="U24" i="17"/>
  <c r="T24" i="17"/>
  <c r="S24" i="17"/>
  <c r="R24" i="17"/>
  <c r="Q24" i="17"/>
  <c r="P24" i="17"/>
  <c r="O24" i="17"/>
  <c r="N24" i="17"/>
  <c r="M24" i="17"/>
  <c r="L24" i="17"/>
  <c r="L25" i="17" s="1"/>
  <c r="K24" i="17"/>
  <c r="J24" i="17"/>
  <c r="I24" i="17"/>
  <c r="G24" i="17"/>
  <c r="Y14" i="29" l="1"/>
  <c r="X14" i="29"/>
  <c r="W14" i="29"/>
  <c r="V14" i="29"/>
  <c r="U14" i="29"/>
  <c r="T14" i="29"/>
  <c r="S14" i="29"/>
  <c r="R14" i="29"/>
  <c r="Q14" i="29"/>
  <c r="P14" i="29"/>
  <c r="O14" i="29"/>
  <c r="N14" i="29"/>
  <c r="M14" i="29"/>
  <c r="L14" i="29"/>
  <c r="L16" i="29" s="1"/>
  <c r="K14" i="29"/>
  <c r="J14" i="29"/>
  <c r="I14" i="29"/>
  <c r="G14" i="29"/>
  <c r="Y13" i="29"/>
  <c r="X13" i="29"/>
  <c r="W13" i="29"/>
  <c r="V13" i="29"/>
  <c r="U13" i="29"/>
  <c r="T13" i="29"/>
  <c r="S13" i="29"/>
  <c r="R13" i="29"/>
  <c r="Q13" i="29"/>
  <c r="P13" i="29"/>
  <c r="O13" i="29"/>
  <c r="N13" i="29"/>
  <c r="M13" i="29"/>
  <c r="L13" i="29"/>
  <c r="L15" i="29" s="1"/>
  <c r="K13" i="29"/>
  <c r="J13" i="29"/>
  <c r="I13" i="29"/>
  <c r="G13" i="29"/>
  <c r="Y14" i="18"/>
  <c r="X14" i="18"/>
  <c r="W14" i="18"/>
  <c r="V14" i="18"/>
  <c r="U14" i="18"/>
  <c r="T14" i="18"/>
  <c r="S14" i="18"/>
  <c r="R14" i="18"/>
  <c r="Q14" i="18"/>
  <c r="P14" i="18"/>
  <c r="O14" i="18"/>
  <c r="N14" i="18"/>
  <c r="M14" i="18"/>
  <c r="L14" i="18"/>
  <c r="L16" i="18" s="1"/>
  <c r="K14" i="18"/>
  <c r="J14" i="18"/>
  <c r="I14" i="18"/>
  <c r="G14" i="18"/>
  <c r="Y13" i="18"/>
  <c r="X13" i="18"/>
  <c r="W13" i="18"/>
  <c r="V13" i="18"/>
  <c r="U13" i="18"/>
  <c r="T13" i="18"/>
  <c r="S13" i="18"/>
  <c r="R13" i="18"/>
  <c r="Q13" i="18"/>
  <c r="P13" i="18"/>
  <c r="O13" i="18"/>
  <c r="N13" i="18"/>
  <c r="M13" i="18"/>
  <c r="L13" i="18"/>
  <c r="L15" i="18" s="1"/>
  <c r="K13" i="18"/>
  <c r="J13" i="18"/>
  <c r="I13" i="18"/>
  <c r="G13" i="18"/>
  <c r="Y15" i="11" l="1"/>
  <c r="X15" i="11"/>
  <c r="W15" i="11"/>
  <c r="V15" i="11"/>
  <c r="U15" i="11"/>
  <c r="T15" i="11"/>
  <c r="S15" i="11"/>
  <c r="R15" i="11"/>
  <c r="Q15" i="11"/>
  <c r="P15" i="11"/>
  <c r="O15" i="11"/>
  <c r="N15" i="11"/>
  <c r="M15" i="11"/>
  <c r="L15" i="11"/>
  <c r="K15" i="11"/>
  <c r="J15" i="11"/>
  <c r="I15" i="11"/>
  <c r="G15" i="11"/>
  <c r="Y14" i="11"/>
  <c r="X14" i="11"/>
  <c r="W14" i="11"/>
  <c r="V14" i="11"/>
  <c r="U14" i="11"/>
  <c r="T14" i="11"/>
  <c r="S14" i="11"/>
  <c r="R14" i="11"/>
  <c r="Q14" i="11"/>
  <c r="P14" i="11"/>
  <c r="O14" i="11"/>
  <c r="N14" i="11"/>
  <c r="M14" i="11"/>
  <c r="L14" i="11"/>
  <c r="K14" i="11"/>
  <c r="J14" i="11"/>
  <c r="I14" i="11"/>
  <c r="G14" i="11"/>
  <c r="L17" i="11" l="1"/>
  <c r="L29" i="32" l="1"/>
  <c r="L27" i="32"/>
  <c r="G28" i="32"/>
  <c r="G26" i="32"/>
  <c r="L24" i="26"/>
  <c r="L22" i="26"/>
  <c r="Y23" i="26"/>
  <c r="X23" i="26"/>
  <c r="W23" i="26"/>
  <c r="V23" i="26"/>
  <c r="U23" i="26"/>
  <c r="T23" i="26"/>
  <c r="S23" i="26"/>
  <c r="R23" i="26"/>
  <c r="Q23" i="26"/>
  <c r="P23" i="26"/>
  <c r="O23" i="26"/>
  <c r="N23" i="26"/>
  <c r="M23" i="26"/>
  <c r="L23" i="26"/>
  <c r="K23" i="26"/>
  <c r="J23" i="26"/>
  <c r="I23" i="26"/>
  <c r="Y21" i="26"/>
  <c r="X21" i="26"/>
  <c r="W21" i="26"/>
  <c r="V21" i="26"/>
  <c r="U21" i="26"/>
  <c r="T21" i="26"/>
  <c r="S21" i="26"/>
  <c r="R21" i="26"/>
  <c r="Q21" i="26"/>
  <c r="P21" i="26"/>
  <c r="O21" i="26"/>
  <c r="N21" i="26"/>
  <c r="M21" i="26"/>
  <c r="L21" i="26"/>
  <c r="K21" i="26"/>
  <c r="J21" i="26"/>
  <c r="I21" i="26"/>
  <c r="G23" i="26"/>
  <c r="G21" i="26"/>
  <c r="L24" i="24"/>
  <c r="Y23" i="24"/>
  <c r="X23" i="24"/>
  <c r="W23" i="24"/>
  <c r="V23" i="24"/>
  <c r="U23" i="24"/>
  <c r="T23" i="24"/>
  <c r="S23" i="24"/>
  <c r="R23" i="24"/>
  <c r="Q23" i="24"/>
  <c r="P23" i="24"/>
  <c r="O23" i="24"/>
  <c r="N23" i="24"/>
  <c r="M23" i="24"/>
  <c r="L23" i="24"/>
  <c r="K23" i="24"/>
  <c r="J23" i="24"/>
  <c r="I23" i="24"/>
  <c r="G23" i="24"/>
  <c r="Y21" i="24"/>
  <c r="X21" i="24"/>
  <c r="W21" i="24"/>
  <c r="V21" i="24"/>
  <c r="U21" i="24"/>
  <c r="T21" i="24"/>
  <c r="S21" i="24"/>
  <c r="R21" i="24"/>
  <c r="Q21" i="24"/>
  <c r="P21" i="24"/>
  <c r="O21" i="24"/>
  <c r="N21" i="24"/>
  <c r="M21" i="24"/>
  <c r="L21" i="24"/>
  <c r="L22" i="24" s="1"/>
  <c r="K21" i="24"/>
  <c r="J21" i="24"/>
  <c r="I21" i="24"/>
  <c r="G21" i="24"/>
  <c r="L14" i="23"/>
  <c r="Y15" i="20"/>
  <c r="X15" i="20"/>
  <c r="W15" i="20"/>
  <c r="V15" i="20"/>
  <c r="U15" i="20"/>
  <c r="T15" i="20"/>
  <c r="S15" i="20"/>
  <c r="R15" i="20"/>
  <c r="Q15" i="20"/>
  <c r="P15" i="20"/>
  <c r="O15" i="20"/>
  <c r="N15" i="20"/>
  <c r="M15" i="20"/>
  <c r="L15" i="20"/>
  <c r="L16" i="20" s="1"/>
  <c r="K15" i="20"/>
  <c r="J15" i="20"/>
  <c r="I15" i="20"/>
  <c r="G15" i="20"/>
  <c r="Y13" i="20"/>
  <c r="X13" i="20"/>
  <c r="W13" i="20"/>
  <c r="V13" i="20"/>
  <c r="U13" i="20"/>
  <c r="T13" i="20"/>
  <c r="S13" i="20"/>
  <c r="R13" i="20"/>
  <c r="Q13" i="20"/>
  <c r="P13" i="20"/>
  <c r="O13" i="20"/>
  <c r="N13" i="20"/>
  <c r="M13" i="20"/>
  <c r="L13" i="20"/>
  <c r="L14" i="20" s="1"/>
  <c r="K13" i="20"/>
  <c r="J13" i="20"/>
  <c r="I13" i="20"/>
  <c r="G13" i="20"/>
  <c r="Y22" i="13"/>
  <c r="X22" i="13"/>
  <c r="W22" i="13"/>
  <c r="V22" i="13"/>
  <c r="U22" i="13"/>
  <c r="T22" i="13"/>
  <c r="S22" i="13"/>
  <c r="R22" i="13"/>
  <c r="Q22" i="13"/>
  <c r="P22" i="13"/>
  <c r="O22" i="13"/>
  <c r="N22" i="13"/>
  <c r="M22" i="13"/>
  <c r="L22" i="13"/>
  <c r="K22" i="13"/>
  <c r="J22" i="13"/>
  <c r="I22" i="13"/>
  <c r="G22" i="13"/>
  <c r="Y21" i="13"/>
  <c r="X21" i="13"/>
  <c r="W21" i="13"/>
  <c r="V21" i="13"/>
  <c r="U21" i="13"/>
  <c r="T21" i="13"/>
  <c r="S21" i="13"/>
  <c r="R21" i="13"/>
  <c r="Q21" i="13"/>
  <c r="P21" i="13"/>
  <c r="O21" i="13"/>
  <c r="N21" i="13"/>
  <c r="M21" i="13"/>
  <c r="L21" i="13"/>
  <c r="K21" i="13"/>
  <c r="J21" i="13"/>
  <c r="I21" i="13"/>
  <c r="G21" i="13"/>
  <c r="L29" i="10"/>
  <c r="L28" i="10"/>
  <c r="L25" i="11" l="1"/>
  <c r="L26" i="11" s="1"/>
  <c r="L24" i="13"/>
  <c r="L23" i="13"/>
  <c r="N25" i="11"/>
  <c r="I25" i="11"/>
  <c r="L16" i="31" l="1"/>
  <c r="Y11" i="26"/>
  <c r="X11" i="26"/>
  <c r="W11" i="26"/>
  <c r="V11" i="26"/>
  <c r="U11" i="26"/>
  <c r="T11" i="26"/>
  <c r="S11" i="26"/>
  <c r="R11" i="26"/>
  <c r="Q11" i="26"/>
  <c r="P11" i="26"/>
  <c r="O11" i="26"/>
  <c r="N11" i="26"/>
  <c r="M11" i="26"/>
  <c r="L11" i="26"/>
  <c r="K11" i="26"/>
  <c r="J11" i="26"/>
  <c r="I11" i="26"/>
  <c r="G11" i="26"/>
  <c r="L12" i="17"/>
  <c r="Y25" i="11" l="1"/>
  <c r="X25" i="11"/>
  <c r="W25" i="11"/>
  <c r="V25" i="11"/>
  <c r="U25" i="11"/>
  <c r="T25" i="11"/>
  <c r="S25" i="11"/>
  <c r="R25" i="11"/>
  <c r="Q25" i="11"/>
  <c r="P25" i="11"/>
  <c r="O25" i="11"/>
  <c r="M25" i="11"/>
  <c r="K25" i="11"/>
  <c r="J25" i="11"/>
  <c r="L16" i="11"/>
  <c r="Y12" i="16" l="1"/>
  <c r="X12" i="16"/>
  <c r="W12" i="16"/>
  <c r="V12" i="16"/>
  <c r="U12" i="16"/>
  <c r="T12" i="16"/>
  <c r="S12" i="16"/>
  <c r="R12" i="16"/>
  <c r="Q12" i="16"/>
  <c r="P12" i="16"/>
  <c r="O12" i="16"/>
  <c r="N12" i="16"/>
  <c r="M12" i="16"/>
  <c r="L12" i="16"/>
  <c r="K12" i="16"/>
  <c r="J12" i="16"/>
  <c r="I12" i="16"/>
  <c r="J14" i="10" l="1"/>
  <c r="K14" i="10"/>
  <c r="L14" i="10"/>
  <c r="M14" i="10"/>
  <c r="N14" i="10"/>
  <c r="O14" i="10"/>
  <c r="P14" i="10"/>
  <c r="Q14" i="10"/>
  <c r="R14" i="10"/>
  <c r="S14" i="10"/>
  <c r="T14" i="10"/>
  <c r="U14" i="10"/>
  <c r="V14" i="10"/>
  <c r="W14" i="10"/>
  <c r="X14" i="10"/>
  <c r="Y14" i="10"/>
  <c r="J13" i="10"/>
  <c r="K13" i="10"/>
  <c r="L13" i="10"/>
  <c r="M13" i="10"/>
  <c r="N13" i="10"/>
  <c r="O13" i="10"/>
  <c r="P13" i="10"/>
  <c r="Q13" i="10"/>
  <c r="R13" i="10"/>
  <c r="S13" i="10"/>
  <c r="T13" i="10"/>
  <c r="U13" i="10"/>
  <c r="V13" i="10"/>
  <c r="W13" i="10"/>
  <c r="X13" i="10"/>
  <c r="Y13" i="10"/>
  <c r="I13" i="10"/>
  <c r="G12" i="28" l="1"/>
  <c r="G12" i="16" l="1"/>
  <c r="G12" i="6"/>
  <c r="H21" i="13" l="1"/>
  <c r="L13" i="16" l="1"/>
  <c r="G21" i="16"/>
  <c r="I21" i="16"/>
  <c r="J21" i="16"/>
  <c r="K21" i="16"/>
  <c r="L21" i="16"/>
  <c r="L22" i="16" s="1"/>
  <c r="M21" i="16"/>
  <c r="N21" i="16"/>
  <c r="O21" i="16"/>
  <c r="P21" i="16"/>
  <c r="Q21" i="16"/>
  <c r="R21" i="16"/>
  <c r="S21" i="16"/>
  <c r="T21" i="16"/>
  <c r="U21" i="16"/>
  <c r="V21" i="16"/>
  <c r="W21" i="16"/>
  <c r="X21" i="16"/>
  <c r="Y21" i="16"/>
  <c r="L20" i="27" l="1"/>
  <c r="L21" i="19" l="1"/>
  <c r="L26" i="31" l="1"/>
  <c r="L17" i="31"/>
  <c r="L20" i="33"/>
  <c r="L11" i="33"/>
  <c r="G20" i="33"/>
  <c r="G11" i="33"/>
  <c r="L12" i="28"/>
  <c r="G21" i="28"/>
  <c r="L11" i="27"/>
  <c r="G20" i="27"/>
  <c r="G11" i="27"/>
  <c r="L12" i="26"/>
  <c r="L25" i="25"/>
  <c r="L12" i="25"/>
  <c r="L13" i="25" s="1"/>
  <c r="G12" i="25"/>
  <c r="L12" i="24"/>
  <c r="L13" i="22"/>
  <c r="G13" i="21"/>
  <c r="L11" i="19"/>
  <c r="G11" i="19"/>
  <c r="G20" i="15"/>
  <c r="G11" i="15"/>
  <c r="G21" i="14"/>
  <c r="G11" i="13"/>
  <c r="G25" i="11"/>
  <c r="G14" i="10"/>
  <c r="G13" i="10"/>
  <c r="G20" i="6"/>
  <c r="L21" i="14"/>
  <c r="L11" i="13"/>
  <c r="L13" i="14" l="1"/>
  <c r="L15" i="10"/>
  <c r="Y12" i="28" l="1"/>
  <c r="X12" i="28"/>
  <c r="W12" i="28"/>
  <c r="V12" i="28"/>
  <c r="U12" i="28"/>
  <c r="T12" i="28"/>
  <c r="S12" i="28"/>
  <c r="R12" i="28"/>
  <c r="Q12" i="28"/>
  <c r="P12" i="28"/>
  <c r="O12" i="28"/>
  <c r="N12" i="28"/>
  <c r="M12" i="28"/>
  <c r="K12" i="28"/>
  <c r="J12" i="28"/>
  <c r="I12" i="28"/>
  <c r="Y12" i="6"/>
  <c r="X12" i="6"/>
  <c r="W12" i="6"/>
  <c r="V12" i="6"/>
  <c r="U12" i="6"/>
  <c r="T12" i="6"/>
  <c r="S12" i="6"/>
  <c r="R12" i="6"/>
  <c r="Q12" i="6"/>
  <c r="P12" i="6"/>
  <c r="O12" i="6"/>
  <c r="N12" i="6"/>
  <c r="M12" i="6"/>
  <c r="J12" i="6"/>
  <c r="I12" i="6"/>
  <c r="K12" i="6"/>
  <c r="L12" i="6" l="1"/>
  <c r="H27" i="10" l="1"/>
  <c r="I12" i="25" l="1"/>
  <c r="J12" i="25"/>
  <c r="K12" i="25"/>
  <c r="M12" i="25"/>
  <c r="N12" i="25"/>
  <c r="O12" i="25"/>
  <c r="P12" i="25"/>
  <c r="Q12" i="25"/>
  <c r="R12" i="25"/>
  <c r="S12" i="25"/>
  <c r="T12" i="25"/>
  <c r="U12" i="25"/>
  <c r="V12" i="25"/>
  <c r="W12" i="25"/>
  <c r="X12" i="25"/>
  <c r="Y12" i="25"/>
  <c r="I13" i="21" l="1"/>
  <c r="J13" i="21"/>
  <c r="K13" i="21"/>
  <c r="M13" i="21"/>
  <c r="N13" i="21"/>
  <c r="O13" i="21"/>
  <c r="P13" i="21"/>
  <c r="Q13" i="21"/>
  <c r="R13" i="21"/>
  <c r="S13" i="21"/>
  <c r="T13" i="21"/>
  <c r="U13" i="21"/>
  <c r="V13" i="21"/>
  <c r="W13" i="21"/>
  <c r="X13" i="21"/>
  <c r="Y13" i="21"/>
  <c r="I11" i="33" l="1"/>
  <c r="J11" i="33"/>
  <c r="K11" i="33"/>
  <c r="M11" i="33"/>
  <c r="N11" i="33"/>
  <c r="O11" i="33"/>
  <c r="P11" i="33"/>
  <c r="Q11" i="33"/>
  <c r="R11" i="33"/>
  <c r="S11" i="33"/>
  <c r="T11" i="33"/>
  <c r="U11" i="33"/>
  <c r="V11" i="33"/>
  <c r="W11" i="33"/>
  <c r="X11" i="33"/>
  <c r="Y11" i="33"/>
  <c r="L12" i="33"/>
  <c r="G15" i="31"/>
  <c r="L13" i="21" l="1"/>
  <c r="I11" i="19"/>
  <c r="J11" i="19"/>
  <c r="K11" i="19"/>
  <c r="L12" i="19"/>
  <c r="M11" i="19"/>
  <c r="N11" i="19"/>
  <c r="O11" i="19"/>
  <c r="P11" i="19"/>
  <c r="Q11" i="19"/>
  <c r="R11" i="19"/>
  <c r="S11" i="19"/>
  <c r="T11" i="19"/>
  <c r="U11" i="19"/>
  <c r="V11" i="19"/>
  <c r="W11" i="19"/>
  <c r="X11" i="19"/>
  <c r="Y11" i="19"/>
  <c r="I11" i="15"/>
  <c r="J11" i="15"/>
  <c r="K11" i="15"/>
  <c r="L11" i="15"/>
  <c r="L12" i="15" s="1"/>
  <c r="M11" i="15"/>
  <c r="N11" i="15"/>
  <c r="O11" i="15"/>
  <c r="P11" i="15"/>
  <c r="Q11" i="15"/>
  <c r="R11" i="15"/>
  <c r="S11" i="15"/>
  <c r="T11" i="15"/>
  <c r="U11" i="15"/>
  <c r="V11" i="15"/>
  <c r="W11" i="15"/>
  <c r="X11" i="15"/>
  <c r="Y11" i="15"/>
  <c r="Y11" i="13"/>
  <c r="X11" i="13"/>
  <c r="W11" i="13"/>
  <c r="V11" i="13"/>
  <c r="U11" i="13"/>
  <c r="T11" i="13"/>
  <c r="S11" i="13"/>
  <c r="R11" i="13"/>
  <c r="Q11" i="13"/>
  <c r="P11" i="13"/>
  <c r="O11" i="13"/>
  <c r="N11" i="13"/>
  <c r="M11" i="13"/>
  <c r="L12" i="13"/>
  <c r="K11" i="13"/>
  <c r="J11" i="13"/>
  <c r="I11" i="13"/>
  <c r="H14" i="10" l="1"/>
  <c r="I14" i="10"/>
  <c r="L16" i="10"/>
  <c r="H13" i="10"/>
  <c r="G13" i="22" l="1"/>
  <c r="Y20" i="33" l="1"/>
  <c r="X20" i="33"/>
  <c r="W20" i="33"/>
  <c r="V20" i="33"/>
  <c r="U20" i="33"/>
  <c r="T20" i="33"/>
  <c r="S20" i="33"/>
  <c r="R20" i="33"/>
  <c r="Q20" i="33"/>
  <c r="P20" i="33"/>
  <c r="O20" i="33"/>
  <c r="N20" i="33"/>
  <c r="M20" i="33"/>
  <c r="Y20" i="27"/>
  <c r="X20" i="27"/>
  <c r="W20" i="27"/>
  <c r="V20" i="27"/>
  <c r="U20" i="27"/>
  <c r="T20" i="27"/>
  <c r="S20" i="27"/>
  <c r="R20" i="27"/>
  <c r="Q20" i="27"/>
  <c r="P20" i="27"/>
  <c r="O20" i="27"/>
  <c r="N20" i="27"/>
  <c r="M20" i="27"/>
  <c r="Y11" i="27"/>
  <c r="X11" i="27"/>
  <c r="W11" i="27"/>
  <c r="V11" i="27"/>
  <c r="U11" i="27"/>
  <c r="T11" i="27"/>
  <c r="S11" i="27"/>
  <c r="R11" i="27"/>
  <c r="Q11" i="27"/>
  <c r="P11" i="27"/>
  <c r="O11" i="27"/>
  <c r="N11" i="27"/>
  <c r="M11" i="27"/>
  <c r="Y13" i="22"/>
  <c r="X13" i="22"/>
  <c r="W13" i="22"/>
  <c r="V13" i="22"/>
  <c r="U13" i="22"/>
  <c r="T13" i="22"/>
  <c r="S13" i="22"/>
  <c r="R13" i="22"/>
  <c r="Q13" i="22"/>
  <c r="P13" i="22"/>
  <c r="O13" i="22"/>
  <c r="N13" i="22"/>
  <c r="M13" i="22"/>
  <c r="Y12" i="17"/>
  <c r="X12" i="17"/>
  <c r="W12" i="17"/>
  <c r="V12" i="17"/>
  <c r="U12" i="17"/>
  <c r="T12" i="17"/>
  <c r="S12" i="17"/>
  <c r="R12" i="17"/>
  <c r="Q12" i="17"/>
  <c r="P12" i="17"/>
  <c r="O12" i="17"/>
  <c r="N12" i="17"/>
  <c r="M12" i="17"/>
  <c r="Y20" i="15"/>
  <c r="X20" i="15"/>
  <c r="W20" i="15"/>
  <c r="V20" i="15"/>
  <c r="U20" i="15"/>
  <c r="T20" i="15"/>
  <c r="S20" i="15"/>
  <c r="R20" i="15"/>
  <c r="Q20" i="15"/>
  <c r="P20" i="15"/>
  <c r="O20" i="15"/>
  <c r="N20" i="15"/>
  <c r="M20" i="15"/>
  <c r="Y21" i="14" l="1"/>
  <c r="X21" i="14"/>
  <c r="W21" i="14"/>
  <c r="V21" i="14"/>
  <c r="U21" i="14"/>
  <c r="T21" i="14"/>
  <c r="S21" i="14"/>
  <c r="R21" i="14"/>
  <c r="Q21" i="14"/>
  <c r="P21" i="14"/>
  <c r="O21" i="14"/>
  <c r="N21" i="14"/>
  <c r="M21" i="14"/>
  <c r="Y20" i="6"/>
  <c r="X20" i="6"/>
  <c r="W20" i="6"/>
  <c r="V20" i="6"/>
  <c r="U20" i="6"/>
  <c r="T20" i="6"/>
  <c r="S20" i="6"/>
  <c r="R20" i="6"/>
  <c r="Q20" i="6"/>
  <c r="P20" i="6"/>
  <c r="O20" i="6"/>
  <c r="N20" i="6"/>
  <c r="M20" i="6"/>
  <c r="L13" i="28" l="1"/>
  <c r="L20" i="6" l="1"/>
  <c r="L20" i="15" l="1"/>
  <c r="I20" i="15"/>
  <c r="I20" i="6" l="1"/>
  <c r="L13" i="17" l="1"/>
  <c r="L21" i="15" l="1"/>
  <c r="L13" i="6" l="1"/>
  <c r="I20" i="33" l="1"/>
  <c r="J20" i="33"/>
  <c r="K20" i="33"/>
  <c r="L21" i="33"/>
  <c r="L22" i="28" l="1"/>
  <c r="I20" i="27"/>
  <c r="J20" i="27"/>
  <c r="K20" i="27"/>
  <c r="L21" i="27"/>
  <c r="I11" i="27"/>
  <c r="J11" i="27"/>
  <c r="K11" i="27"/>
  <c r="L12" i="27"/>
  <c r="I13" i="22" l="1"/>
  <c r="J13" i="22"/>
  <c r="K13" i="22"/>
  <c r="L14" i="22"/>
  <c r="L14" i="21"/>
  <c r="L28" i="18" l="1"/>
  <c r="I12" i="17" l="1"/>
  <c r="J12" i="17"/>
  <c r="K12" i="17"/>
  <c r="G12" i="17"/>
  <c r="K20" i="15"/>
  <c r="J20" i="15"/>
  <c r="K21" i="14" l="1"/>
  <c r="J21" i="14"/>
  <c r="I21" i="14"/>
  <c r="J20" i="6" l="1"/>
  <c r="K20" i="6"/>
  <c r="L21" i="6"/>
  <c r="L22" i="14"/>
</calcChain>
</file>

<file path=xl/sharedStrings.xml><?xml version="1.0" encoding="utf-8"?>
<sst xmlns="http://schemas.openxmlformats.org/spreadsheetml/2006/main" count="1609" uniqueCount="185">
  <si>
    <t xml:space="preserve"> Прием пищи</t>
  </si>
  <si>
    <t xml:space="preserve"> Школа</t>
  </si>
  <si>
    <t>день</t>
  </si>
  <si>
    <t xml:space="preserve"> отд/корп.</t>
  </si>
  <si>
    <t xml:space="preserve"> гор. Блюдо</t>
  </si>
  <si>
    <t>гор.напиток</t>
  </si>
  <si>
    <t>Завтрак</t>
  </si>
  <si>
    <t>Обед</t>
  </si>
  <si>
    <t xml:space="preserve"> закуска</t>
  </si>
  <si>
    <t>1 блюдо</t>
  </si>
  <si>
    <t>2 блюдо</t>
  </si>
  <si>
    <t>Чай с сахаром и лимоном</t>
  </si>
  <si>
    <t>Сыр порциями</t>
  </si>
  <si>
    <t xml:space="preserve">Хлеб ржаной </t>
  </si>
  <si>
    <t>хлеб пшеничный</t>
  </si>
  <si>
    <t>хлеб ржаной</t>
  </si>
  <si>
    <t>Щи с мясом и сметаной</t>
  </si>
  <si>
    <t>Компот из сухофруктов</t>
  </si>
  <si>
    <t>3 блюдо</t>
  </si>
  <si>
    <t>Хлеб пшеничныйй</t>
  </si>
  <si>
    <t>закуска</t>
  </si>
  <si>
    <t>Итого за прием пищи:</t>
  </si>
  <si>
    <t>Доля суточной потребности в энергии, %</t>
  </si>
  <si>
    <t xml:space="preserve">       Пищевые вещества, г</t>
  </si>
  <si>
    <t>Витамины, мг</t>
  </si>
  <si>
    <t>Минеральные вещества, мг</t>
  </si>
  <si>
    <t>Выход, г</t>
  </si>
  <si>
    <t>Белки</t>
  </si>
  <si>
    <t>Жиры</t>
  </si>
  <si>
    <t>Углеводы</t>
  </si>
  <si>
    <t>B1</t>
  </si>
  <si>
    <t>C</t>
  </si>
  <si>
    <t>Ca</t>
  </si>
  <si>
    <t>P</t>
  </si>
  <si>
    <t>Mg</t>
  </si>
  <si>
    <t>Fe</t>
  </si>
  <si>
    <t xml:space="preserve"> цена</t>
  </si>
  <si>
    <t>Наименование блюд</t>
  </si>
  <si>
    <t xml:space="preserve"> Раздел</t>
  </si>
  <si>
    <t>Каша гречневая рассыпчатая с маслом</t>
  </si>
  <si>
    <t>Сыр сливочный в индивидуальной упаковке</t>
  </si>
  <si>
    <t>Какао с молоком</t>
  </si>
  <si>
    <t>гор. Напиток</t>
  </si>
  <si>
    <t xml:space="preserve"> этик.</t>
  </si>
  <si>
    <t>Хлеб ржаной</t>
  </si>
  <si>
    <t>Суп рыбный с крупой (рыбные консервы)</t>
  </si>
  <si>
    <t xml:space="preserve"> гарнир</t>
  </si>
  <si>
    <t>Батон пшеничный</t>
  </si>
  <si>
    <t xml:space="preserve">Чай с сахаром </t>
  </si>
  <si>
    <t>Свекольник с мясом и сметаной</t>
  </si>
  <si>
    <t>Спагетти отварные с маслом</t>
  </si>
  <si>
    <t>Хлеб пшеничный</t>
  </si>
  <si>
    <t>Суп картофельный с мясом</t>
  </si>
  <si>
    <t>Омлет натуральный</t>
  </si>
  <si>
    <t>Маринад из моркови</t>
  </si>
  <si>
    <t>Рассольник с мясом и сметаной</t>
  </si>
  <si>
    <t>Рис отварной  с маслом</t>
  </si>
  <si>
    <t>Компот фруктово-ягодный (красная смородина)</t>
  </si>
  <si>
    <t>горячее блюдо</t>
  </si>
  <si>
    <t>горячий напиток</t>
  </si>
  <si>
    <t>гарнир</t>
  </si>
  <si>
    <t>п/к* - полный комплект оборудования (УКМ, мясорубка)</t>
  </si>
  <si>
    <t>о/о** - отсутствие оборудования (УКМ, мясорубка)</t>
  </si>
  <si>
    <t>Суп овощной с мясом и сметаной</t>
  </si>
  <si>
    <t>Отвар из шиповника</t>
  </si>
  <si>
    <t>Пюре из гороха с маслом</t>
  </si>
  <si>
    <t>Макароны отварные с маслом</t>
  </si>
  <si>
    <t>Курица запеченная</t>
  </si>
  <si>
    <t>Уха с рыбой</t>
  </si>
  <si>
    <t>п/к*</t>
  </si>
  <si>
    <t xml:space="preserve">о/о** </t>
  </si>
  <si>
    <t>о/о**</t>
  </si>
  <si>
    <t>Суп гороховый с мясом</t>
  </si>
  <si>
    <t>Борщ с мясом и сметаной</t>
  </si>
  <si>
    <t>Жаркое с мясом (говядина)</t>
  </si>
  <si>
    <t xml:space="preserve"> Компот из  сухофруктов</t>
  </si>
  <si>
    <t>Закуска</t>
  </si>
  <si>
    <t>Суп картофельный с фасолью</t>
  </si>
  <si>
    <t>Каша пшенная вязкая с маслом</t>
  </si>
  <si>
    <t>Компот фруктово-ягодный (вишня)</t>
  </si>
  <si>
    <t>Гарнир</t>
  </si>
  <si>
    <t xml:space="preserve">3 блюдо </t>
  </si>
  <si>
    <t xml:space="preserve">2 блюдо </t>
  </si>
  <si>
    <t>Гуляш (говядина)</t>
  </si>
  <si>
    <t>Икра свекольная</t>
  </si>
  <si>
    <t>Горячий шоколад</t>
  </si>
  <si>
    <t xml:space="preserve"> горячее блюдо</t>
  </si>
  <si>
    <t>Суп куриный с вермишелью</t>
  </si>
  <si>
    <t xml:space="preserve">Картофельное пюре с маслом </t>
  </si>
  <si>
    <t>Сок фруктовый (ананасовый)</t>
  </si>
  <si>
    <t xml:space="preserve"> 1 блюдо </t>
  </si>
  <si>
    <t>Филе птицы тушеное в томатном соусе</t>
  </si>
  <si>
    <t>Рис отварной с маслом</t>
  </si>
  <si>
    <t xml:space="preserve"> Хлеб ржаной</t>
  </si>
  <si>
    <t xml:space="preserve">Каша  пшенная вязкая с маслом </t>
  </si>
  <si>
    <t>Каша  рисовая молочная с маслом</t>
  </si>
  <si>
    <t xml:space="preserve"> Каша перловая  рассыпчатая с маслом</t>
  </si>
  <si>
    <t>Чай с шиповником</t>
  </si>
  <si>
    <t>Сок фруктовый (персиковый)</t>
  </si>
  <si>
    <t>Доля суточной потребности в энерги, %</t>
  </si>
  <si>
    <t>Рыба запеченная под сырно - овощной шапкой</t>
  </si>
  <si>
    <t>Фрукты в асортименте (яблоко)</t>
  </si>
  <si>
    <t>Щи вегетарианские со сметаной</t>
  </si>
  <si>
    <t>Фрукты в ассортименте (яблоко)</t>
  </si>
  <si>
    <t>Каша гречневая вязкая с маслом</t>
  </si>
  <si>
    <t>B2</t>
  </si>
  <si>
    <t>A, рэт. экв</t>
  </si>
  <si>
    <t>D, мкг</t>
  </si>
  <si>
    <t>K</t>
  </si>
  <si>
    <t>I</t>
  </si>
  <si>
    <t>Se</t>
  </si>
  <si>
    <t>F</t>
  </si>
  <si>
    <t>Запеканка куриная под сырной шапкой</t>
  </si>
  <si>
    <t>Каша кукурузная молочная с маслом</t>
  </si>
  <si>
    <t>Рыба тушеная с овощами</t>
  </si>
  <si>
    <t>Картофельное пюре с маслом</t>
  </si>
  <si>
    <t>о/о*</t>
  </si>
  <si>
    <t>Рыба запеченная с сыром</t>
  </si>
  <si>
    <t>Компот из смеси фруктов и ягод (из смеси фруктов: яблоко, клубника, вишня, слива)</t>
  </si>
  <si>
    <t>Чай с облепихой</t>
  </si>
  <si>
    <t>Сок фруктовый (яблоко)</t>
  </si>
  <si>
    <t>Сок фруктовый (мультифрукт)</t>
  </si>
  <si>
    <t xml:space="preserve">Картофель запеченный </t>
  </si>
  <si>
    <t>Каша  овсяная молочная с маслом</t>
  </si>
  <si>
    <t>Напиток плодово-ягодный  витаминизированный (черносмородиновый)</t>
  </si>
  <si>
    <t>Напиток плодово-ягодный витаминизированный (черносмородиновый)</t>
  </si>
  <si>
    <t>Кисель витаминизированный плодово – ягодный (черномородиново-арониевый)</t>
  </si>
  <si>
    <t>Кисель витаминизированный плодово – ягодный   (яблочно-облепиховый)</t>
  </si>
  <si>
    <t>Напиток плодово – ягодный витаминизированный (черносмородиновый)</t>
  </si>
  <si>
    <t>Кисель витаминизированный  плодово-ягодный (вишневый)</t>
  </si>
  <si>
    <t>Печень "По - строгановски"</t>
  </si>
  <si>
    <t xml:space="preserve">Картофель запеченный с сыром </t>
  </si>
  <si>
    <t xml:space="preserve">Картофель запеченный с зеленью. </t>
  </si>
  <si>
    <t>этик.</t>
  </si>
  <si>
    <t>Фруктовый десерт</t>
  </si>
  <si>
    <t>Курица запеченная с соусом и зеленью</t>
  </si>
  <si>
    <t xml:space="preserve">Картофель отварной с маслом и зеленью </t>
  </si>
  <si>
    <t>Цена</t>
  </si>
  <si>
    <t>Бефстроганов (говядина)</t>
  </si>
  <si>
    <t>Суп томатный с курицей, фасолью и овощами</t>
  </si>
  <si>
    <t>Запеканка из творога с тыквой со сгущенным молоком</t>
  </si>
  <si>
    <t>Филе птицы тушеное с овощами (филе птицы, лук, морковь, томатная паста, сметана)</t>
  </si>
  <si>
    <t>Суп картофельный с макаронными изделиями</t>
  </si>
  <si>
    <t>Мясо тушеное (говядина)</t>
  </si>
  <si>
    <t>Омлет  с сыром</t>
  </si>
  <si>
    <t>18.49</t>
  </si>
  <si>
    <t>18.54</t>
  </si>
  <si>
    <t>Молочный десерт</t>
  </si>
  <si>
    <t>№ рецептуры</t>
  </si>
  <si>
    <t>Энергетическая ценность, ккал</t>
  </si>
  <si>
    <t>Сложный гарнир №1 (картофельное пюре, фасоль, морковь, лук)</t>
  </si>
  <si>
    <t>Оладьи с джемом</t>
  </si>
  <si>
    <t>Блинчики с ягодным соусом (2 шт)</t>
  </si>
  <si>
    <t>Фрукты в ассортименте (мандарин)</t>
  </si>
  <si>
    <t>Котлета из птицы</t>
  </si>
  <si>
    <t>Икра овощная(кабачковая)</t>
  </si>
  <si>
    <t>Котлета мясная (говядина,  курица)</t>
  </si>
  <si>
    <t>Филе птицы тушоное с овощным чатни</t>
  </si>
  <si>
    <t>Пудинг из творога с  яблоками со сгущенным молоком</t>
  </si>
  <si>
    <t>Горошек консервированный</t>
  </si>
  <si>
    <t>Рыба  запеченная    с помидорами и сыром (минтай)</t>
  </si>
  <si>
    <t>Булгур отварной  с маслом</t>
  </si>
  <si>
    <t>Суп куриный с домашней лапшой</t>
  </si>
  <si>
    <t>Сложный гарнир  (картофельное пюре, капуста тушеная)</t>
  </si>
  <si>
    <t>Мясная корзинка с сыром</t>
  </si>
  <si>
    <t>Яблоко запеченное с творогом</t>
  </si>
  <si>
    <t>Биточек из птицы с сыром</t>
  </si>
  <si>
    <t>Молочный  десерт</t>
  </si>
  <si>
    <t>Икра  овощная (баклажанная)</t>
  </si>
  <si>
    <t>Фрикадельки куриные с томатным соусом</t>
  </si>
  <si>
    <t>Горячий сэндвич с колбасой и сыром</t>
  </si>
  <si>
    <t>Запеканка из рыбы под сырной шапкой</t>
  </si>
  <si>
    <t>Чахохбили</t>
  </si>
  <si>
    <t>Картофель отварной с маслом и зеленью</t>
  </si>
  <si>
    <t>Плов с мясом (говядина)</t>
  </si>
  <si>
    <t>Рыба запеченная под сырно-овощной шапкой</t>
  </si>
  <si>
    <t>Рагу овощное с маслом</t>
  </si>
  <si>
    <t>Филе птицы запеченное с помидорами</t>
  </si>
  <si>
    <t>Медальоны куриные с томатным соусом и зеленью</t>
  </si>
  <si>
    <t xml:space="preserve">1 блюдо </t>
  </si>
  <si>
    <t>Суп куриный с рисом и томатом</t>
  </si>
  <si>
    <t>Запеканка из творога  с ягодой</t>
  </si>
  <si>
    <t>Каша пшенная молочная с маслом</t>
  </si>
  <si>
    <t xml:space="preserve">Пельмени отварные с маслом </t>
  </si>
  <si>
    <t xml:space="preserve">Суп  куриный овощной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</si>
</sst>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Arial"/>
      <family val="2"/>
      <charset val="204"/>
    </font>
    <font>
      <i/>
      <sz val="18"/>
      <color theme="1"/>
      <name val="Times New Roman"/>
      <family val="1"/>
      <charset val="204"/>
    </font>
    <font>
      <i/>
      <sz val="12"/>
      <name val="Arial"/>
      <family val="2"/>
      <charset val="204"/>
    </font>
    <font>
      <b/>
      <i/>
      <sz val="12"/>
      <color theme="1"/>
      <name val="Arial"/>
      <family val="2"/>
      <charset val="204"/>
    </font>
    <font>
      <b/>
      <i/>
      <sz val="12"/>
      <name val="Arial"/>
      <family val="2"/>
      <charset val="204"/>
    </font>
    <font>
      <b/>
      <sz val="12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i/>
      <sz val="12"/>
      <color theme="1"/>
      <name val="Arial"/>
      <family val="2"/>
      <charset val="204"/>
    </font>
    <font>
      <sz val="12"/>
      <name val="Arial"/>
      <family val="2"/>
      <charset val="204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i/>
      <sz val="12"/>
      <color rgb="FF000000"/>
      <name val="Arial"/>
      <family val="2"/>
      <charset val="204"/>
    </font>
    <font>
      <i/>
      <sz val="10"/>
      <name val="Arial"/>
      <family val="2"/>
      <charset val="204"/>
    </font>
    <font>
      <i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i/>
      <sz val="18"/>
      <color theme="1"/>
      <name val="Arial"/>
      <family val="2"/>
      <charset val="204"/>
    </font>
    <font>
      <i/>
      <sz val="11"/>
      <name val="Arial"/>
      <family val="2"/>
      <charset val="204"/>
    </font>
    <font>
      <i/>
      <sz val="12"/>
      <color rgb="FFFF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7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923">
    <xf numFmtId="0" fontId="0" fillId="0" borderId="0" xfId="0"/>
    <xf numFmtId="0" fontId="1" fillId="0" borderId="0" xfId="0" applyFont="1"/>
    <xf numFmtId="0" fontId="0" fillId="0" borderId="0" xfId="0" applyFont="1"/>
    <xf numFmtId="0" fontId="1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0" fillId="0" borderId="0" xfId="0" applyFont="1" applyBorder="1"/>
    <xf numFmtId="0" fontId="3" fillId="0" borderId="0" xfId="0" applyFont="1" applyBorder="1"/>
    <xf numFmtId="0" fontId="0" fillId="0" borderId="0" xfId="0" applyBorder="1"/>
    <xf numFmtId="164" fontId="0" fillId="0" borderId="0" xfId="0" applyNumberFormat="1" applyFont="1"/>
    <xf numFmtId="0" fontId="5" fillId="0" borderId="1" xfId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12" fillId="0" borderId="0" xfId="0" applyFont="1"/>
    <xf numFmtId="0" fontId="5" fillId="0" borderId="6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5" fillId="0" borderId="4" xfId="1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4" fillId="0" borderId="0" xfId="0" applyFont="1" applyBorder="1" applyAlignment="1">
      <alignment vertical="center" wrapText="1"/>
    </xf>
    <xf numFmtId="0" fontId="14" fillId="0" borderId="0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center" wrapText="1"/>
    </xf>
    <xf numFmtId="0" fontId="0" fillId="2" borderId="0" xfId="0" applyFont="1" applyFill="1"/>
    <xf numFmtId="0" fontId="0" fillId="0" borderId="0" xfId="0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16" fillId="0" borderId="1" xfId="1" applyFont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10" fillId="2" borderId="6" xfId="0" applyFont="1" applyFill="1" applyBorder="1" applyAlignment="1">
      <alignment horizontal="center"/>
    </xf>
    <xf numFmtId="0" fontId="12" fillId="2" borderId="0" xfId="0" applyFont="1" applyFill="1"/>
    <xf numFmtId="0" fontId="5" fillId="0" borderId="3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9" fillId="0" borderId="17" xfId="0" applyFont="1" applyBorder="1"/>
    <xf numFmtId="0" fontId="9" fillId="0" borderId="18" xfId="0" applyFont="1" applyBorder="1"/>
    <xf numFmtId="0" fontId="5" fillId="0" borderId="14" xfId="0" applyFont="1" applyBorder="1" applyAlignment="1">
      <alignment horizontal="center"/>
    </xf>
    <xf numFmtId="0" fontId="5" fillId="0" borderId="16" xfId="1" applyFont="1" applyBorder="1" applyAlignment="1">
      <alignment horizontal="center"/>
    </xf>
    <xf numFmtId="0" fontId="10" fillId="0" borderId="16" xfId="0" applyFont="1" applyBorder="1" applyAlignment="1">
      <alignment horizontal="center"/>
    </xf>
    <xf numFmtId="0" fontId="5" fillId="0" borderId="16" xfId="0" applyFont="1" applyBorder="1" applyAlignment="1">
      <alignment horizontal="center" wrapText="1"/>
    </xf>
    <xf numFmtId="0" fontId="5" fillId="2" borderId="16" xfId="0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2" borderId="12" xfId="0" applyFont="1" applyFill="1" applyBorder="1" applyAlignment="1">
      <alignment horizontal="center"/>
    </xf>
    <xf numFmtId="0" fontId="5" fillId="2" borderId="15" xfId="0" applyFont="1" applyFill="1" applyBorder="1" applyAlignment="1">
      <alignment horizontal="center"/>
    </xf>
    <xf numFmtId="0" fontId="10" fillId="2" borderId="17" xfId="0" applyFont="1" applyFill="1" applyBorder="1" applyAlignment="1">
      <alignment horizontal="center"/>
    </xf>
    <xf numFmtId="0" fontId="10" fillId="3" borderId="6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 wrapText="1"/>
    </xf>
    <xf numFmtId="0" fontId="5" fillId="3" borderId="4" xfId="0" applyFont="1" applyFill="1" applyBorder="1" applyAlignment="1">
      <alignment horizontal="center" wrapText="1"/>
    </xf>
    <xf numFmtId="0" fontId="5" fillId="4" borderId="1" xfId="1" applyFont="1" applyFill="1" applyBorder="1" applyAlignment="1">
      <alignment horizontal="center"/>
    </xf>
    <xf numFmtId="0" fontId="5" fillId="4" borderId="4" xfId="1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5" fillId="3" borderId="16" xfId="0" applyFont="1" applyFill="1" applyBorder="1" applyAlignment="1">
      <alignment horizontal="center"/>
    </xf>
    <xf numFmtId="0" fontId="10" fillId="3" borderId="16" xfId="0" applyFont="1" applyFill="1" applyBorder="1" applyAlignment="1">
      <alignment horizontal="center"/>
    </xf>
    <xf numFmtId="0" fontId="10" fillId="4" borderId="2" xfId="0" applyFont="1" applyFill="1" applyBorder="1" applyAlignment="1">
      <alignment horizontal="center"/>
    </xf>
    <xf numFmtId="0" fontId="10" fillId="4" borderId="9" xfId="0" applyFont="1" applyFill="1" applyBorder="1" applyAlignment="1">
      <alignment horizontal="center"/>
    </xf>
    <xf numFmtId="0" fontId="5" fillId="4" borderId="6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0" fillId="2" borderId="16" xfId="0" applyFont="1" applyFill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0" fontId="5" fillId="3" borderId="16" xfId="0" applyFont="1" applyFill="1" applyBorder="1" applyAlignment="1">
      <alignment horizontal="center" wrapText="1"/>
    </xf>
    <xf numFmtId="0" fontId="5" fillId="4" borderId="16" xfId="1" applyFont="1" applyFill="1" applyBorder="1" applyAlignment="1">
      <alignment horizontal="center"/>
    </xf>
    <xf numFmtId="0" fontId="5" fillId="0" borderId="6" xfId="1" applyFont="1" applyBorder="1" applyAlignment="1">
      <alignment horizontal="center"/>
    </xf>
    <xf numFmtId="0" fontId="12" fillId="0" borderId="0" xfId="0" applyFont="1" applyBorder="1"/>
    <xf numFmtId="0" fontId="5" fillId="4" borderId="1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/>
    </xf>
    <xf numFmtId="0" fontId="5" fillId="2" borderId="1" xfId="1" applyFont="1" applyFill="1" applyBorder="1" applyAlignment="1">
      <alignment horizontal="center"/>
    </xf>
    <xf numFmtId="0" fontId="5" fillId="2" borderId="4" xfId="1" applyFont="1" applyFill="1" applyBorder="1" applyAlignment="1">
      <alignment horizontal="center"/>
    </xf>
    <xf numFmtId="0" fontId="9" fillId="0" borderId="47" xfId="0" applyFont="1" applyBorder="1"/>
    <xf numFmtId="0" fontId="5" fillId="0" borderId="12" xfId="1" applyFont="1" applyBorder="1" applyAlignment="1">
      <alignment horizontal="center"/>
    </xf>
    <xf numFmtId="0" fontId="5" fillId="0" borderId="15" xfId="1" applyFont="1" applyBorder="1" applyAlignment="1">
      <alignment horizontal="center"/>
    </xf>
    <xf numFmtId="0" fontId="9" fillId="2" borderId="47" xfId="0" applyFont="1" applyFill="1" applyBorder="1"/>
    <xf numFmtId="0" fontId="5" fillId="2" borderId="6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wrapText="1"/>
    </xf>
    <xf numFmtId="0" fontId="10" fillId="2" borderId="2" xfId="0" applyFont="1" applyFill="1" applyBorder="1" applyAlignment="1">
      <alignment horizontal="center"/>
    </xf>
    <xf numFmtId="0" fontId="10" fillId="2" borderId="9" xfId="0" applyFont="1" applyFill="1" applyBorder="1" applyAlignment="1">
      <alignment horizontal="center"/>
    </xf>
    <xf numFmtId="0" fontId="10" fillId="2" borderId="21" xfId="0" applyFont="1" applyFill="1" applyBorder="1" applyAlignment="1">
      <alignment horizontal="center"/>
    </xf>
    <xf numFmtId="0" fontId="5" fillId="2" borderId="16" xfId="0" applyFont="1" applyFill="1" applyBorder="1" applyAlignment="1">
      <alignment horizontal="center" wrapText="1"/>
    </xf>
    <xf numFmtId="0" fontId="7" fillId="0" borderId="40" xfId="0" applyFont="1" applyBorder="1" applyAlignment="1">
      <alignment horizontal="center"/>
    </xf>
    <xf numFmtId="0" fontId="10" fillId="0" borderId="5" xfId="0" applyFont="1" applyFill="1" applyBorder="1" applyAlignment="1">
      <alignment horizontal="center"/>
    </xf>
    <xf numFmtId="0" fontId="10" fillId="2" borderId="5" xfId="0" applyFont="1" applyFill="1" applyBorder="1" applyAlignment="1">
      <alignment horizontal="center"/>
    </xf>
    <xf numFmtId="0" fontId="5" fillId="0" borderId="5" xfId="1" applyFont="1" applyBorder="1" applyAlignment="1">
      <alignment horizontal="center"/>
    </xf>
    <xf numFmtId="0" fontId="10" fillId="0" borderId="32" xfId="0" applyFont="1" applyBorder="1"/>
    <xf numFmtId="0" fontId="9" fillId="2" borderId="32" xfId="0" applyFont="1" applyFill="1" applyBorder="1"/>
    <xf numFmtId="0" fontId="9" fillId="0" borderId="32" xfId="0" applyFont="1" applyBorder="1"/>
    <xf numFmtId="0" fontId="5" fillId="3" borderId="2" xfId="0" applyFont="1" applyFill="1" applyBorder="1" applyAlignment="1">
      <alignment horizontal="center"/>
    </xf>
    <xf numFmtId="0" fontId="5" fillId="3" borderId="21" xfId="0" applyFont="1" applyFill="1" applyBorder="1" applyAlignment="1">
      <alignment horizontal="center"/>
    </xf>
    <xf numFmtId="0" fontId="5" fillId="4" borderId="16" xfId="0" applyFont="1" applyFill="1" applyBorder="1" applyAlignment="1">
      <alignment horizontal="center"/>
    </xf>
    <xf numFmtId="0" fontId="10" fillId="3" borderId="4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0" fillId="0" borderId="0" xfId="0" applyAlignment="1"/>
    <xf numFmtId="0" fontId="0" fillId="3" borderId="0" xfId="0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10" fillId="2" borderId="18" xfId="0" applyFont="1" applyFill="1" applyBorder="1" applyAlignment="1">
      <alignment horizontal="center"/>
    </xf>
    <xf numFmtId="0" fontId="12" fillId="2" borderId="36" xfId="0" applyFont="1" applyFill="1" applyBorder="1" applyAlignment="1">
      <alignment horizontal="center"/>
    </xf>
    <xf numFmtId="0" fontId="12" fillId="2" borderId="37" xfId="0" applyFont="1" applyFill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2" fillId="2" borderId="0" xfId="0" applyFont="1" applyFill="1" applyBorder="1"/>
    <xf numFmtId="0" fontId="7" fillId="0" borderId="33" xfId="0" applyFont="1" applyBorder="1" applyAlignment="1">
      <alignment horizontal="center"/>
    </xf>
    <xf numFmtId="0" fontId="10" fillId="2" borderId="19" xfId="0" applyFont="1" applyFill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2" borderId="36" xfId="0" applyFont="1" applyFill="1" applyBorder="1" applyAlignment="1">
      <alignment horizontal="left"/>
    </xf>
    <xf numFmtId="0" fontId="10" fillId="0" borderId="36" xfId="0" applyFont="1" applyFill="1" applyBorder="1" applyAlignment="1">
      <alignment horizontal="left"/>
    </xf>
    <xf numFmtId="0" fontId="10" fillId="0" borderId="36" xfId="0" applyFont="1" applyBorder="1" applyAlignment="1">
      <alignment horizontal="center"/>
    </xf>
    <xf numFmtId="0" fontId="10" fillId="2" borderId="36" xfId="0" applyFont="1" applyFill="1" applyBorder="1" applyAlignment="1">
      <alignment horizontal="center"/>
    </xf>
    <xf numFmtId="0" fontId="10" fillId="0" borderId="36" xfId="0" applyFont="1" applyFill="1" applyBorder="1" applyAlignment="1">
      <alignment horizontal="center"/>
    </xf>
    <xf numFmtId="0" fontId="5" fillId="0" borderId="36" xfId="1" applyFont="1" applyBorder="1" applyAlignment="1">
      <alignment horizontal="center"/>
    </xf>
    <xf numFmtId="0" fontId="10" fillId="2" borderId="37" xfId="0" applyFont="1" applyFill="1" applyBorder="1" applyAlignment="1">
      <alignment horizontal="center"/>
    </xf>
    <xf numFmtId="0" fontId="10" fillId="0" borderId="35" xfId="0" applyFont="1" applyBorder="1" applyAlignment="1">
      <alignment horizontal="center"/>
    </xf>
    <xf numFmtId="0" fontId="10" fillId="2" borderId="38" xfId="0" applyFont="1" applyFill="1" applyBorder="1" applyAlignment="1">
      <alignment horizontal="center"/>
    </xf>
    <xf numFmtId="0" fontId="9" fillId="2" borderId="37" xfId="0" applyFont="1" applyFill="1" applyBorder="1" applyAlignment="1">
      <alignment horizontal="center"/>
    </xf>
    <xf numFmtId="0" fontId="10" fillId="2" borderId="32" xfId="0" applyFont="1" applyFill="1" applyBorder="1"/>
    <xf numFmtId="0" fontId="10" fillId="2" borderId="33" xfId="0" applyFont="1" applyFill="1" applyBorder="1"/>
    <xf numFmtId="0" fontId="9" fillId="2" borderId="33" xfId="0" applyFont="1" applyFill="1" applyBorder="1"/>
    <xf numFmtId="0" fontId="10" fillId="0" borderId="42" xfId="0" applyFont="1" applyBorder="1" applyAlignment="1">
      <alignment horizontal="center"/>
    </xf>
    <xf numFmtId="0" fontId="10" fillId="0" borderId="42" xfId="0" applyFont="1" applyFill="1" applyBorder="1" applyAlignment="1">
      <alignment horizontal="center"/>
    </xf>
    <xf numFmtId="0" fontId="5" fillId="0" borderId="42" xfId="1" applyFont="1" applyBorder="1" applyAlignment="1">
      <alignment horizontal="center"/>
    </xf>
    <xf numFmtId="0" fontId="10" fillId="0" borderId="36" xfId="0" applyFont="1" applyBorder="1"/>
    <xf numFmtId="0" fontId="10" fillId="0" borderId="36" xfId="0" applyFont="1" applyBorder="1" applyAlignment="1"/>
    <xf numFmtId="0" fontId="10" fillId="2" borderId="36" xfId="0" applyFont="1" applyFill="1" applyBorder="1" applyAlignment="1"/>
    <xf numFmtId="0" fontId="10" fillId="2" borderId="47" xfId="0" applyFont="1" applyFill="1" applyBorder="1" applyAlignment="1">
      <alignment horizontal="center"/>
    </xf>
    <xf numFmtId="0" fontId="5" fillId="2" borderId="17" xfId="0" applyFont="1" applyFill="1" applyBorder="1" applyAlignment="1">
      <alignment horizontal="center"/>
    </xf>
    <xf numFmtId="0" fontId="5" fillId="2" borderId="18" xfId="0" applyFont="1" applyFill="1" applyBorder="1" applyAlignment="1">
      <alignment horizontal="center"/>
    </xf>
    <xf numFmtId="0" fontId="10" fillId="2" borderId="35" xfId="0" applyFont="1" applyFill="1" applyBorder="1" applyAlignment="1">
      <alignment horizontal="center"/>
    </xf>
    <xf numFmtId="0" fontId="10" fillId="2" borderId="20" xfId="0" applyFont="1" applyFill="1" applyBorder="1" applyAlignment="1">
      <alignment horizontal="center"/>
    </xf>
    <xf numFmtId="0" fontId="7" fillId="2" borderId="36" xfId="0" applyFont="1" applyFill="1" applyBorder="1" applyAlignment="1">
      <alignment horizontal="left"/>
    </xf>
    <xf numFmtId="0" fontId="7" fillId="2" borderId="37" xfId="0" applyFont="1" applyFill="1" applyBorder="1" applyAlignment="1">
      <alignment horizontal="left"/>
    </xf>
    <xf numFmtId="0" fontId="10" fillId="2" borderId="36" xfId="0" applyFont="1" applyFill="1" applyBorder="1" applyAlignment="1">
      <alignment horizontal="left" wrapText="1"/>
    </xf>
    <xf numFmtId="0" fontId="13" fillId="3" borderId="36" xfId="0" applyFont="1" applyFill="1" applyBorder="1" applyAlignment="1">
      <alignment horizontal="center"/>
    </xf>
    <xf numFmtId="0" fontId="13" fillId="2" borderId="36" xfId="0" applyFont="1" applyFill="1" applyBorder="1" applyAlignment="1">
      <alignment horizontal="center"/>
    </xf>
    <xf numFmtId="0" fontId="13" fillId="4" borderId="36" xfId="0" applyFont="1" applyFill="1" applyBorder="1" applyAlignment="1">
      <alignment horizontal="center"/>
    </xf>
    <xf numFmtId="0" fontId="5" fillId="4" borderId="17" xfId="0" applyFont="1" applyFill="1" applyBorder="1" applyAlignment="1">
      <alignment horizontal="center"/>
    </xf>
    <xf numFmtId="0" fontId="5" fillId="4" borderId="18" xfId="0" applyFont="1" applyFill="1" applyBorder="1" applyAlignment="1">
      <alignment horizontal="center"/>
    </xf>
    <xf numFmtId="0" fontId="10" fillId="3" borderId="5" xfId="0" applyFont="1" applyFill="1" applyBorder="1" applyAlignment="1">
      <alignment horizontal="center"/>
    </xf>
    <xf numFmtId="0" fontId="10" fillId="4" borderId="5" xfId="0" applyFont="1" applyFill="1" applyBorder="1" applyAlignment="1">
      <alignment horizontal="center"/>
    </xf>
    <xf numFmtId="0" fontId="10" fillId="4" borderId="49" xfId="0" applyFont="1" applyFill="1" applyBorder="1" applyAlignment="1">
      <alignment horizontal="center"/>
    </xf>
    <xf numFmtId="0" fontId="10" fillId="0" borderId="50" xfId="0" applyFont="1" applyFill="1" applyBorder="1" applyAlignment="1">
      <alignment horizontal="center"/>
    </xf>
    <xf numFmtId="0" fontId="10" fillId="2" borderId="50" xfId="0" applyFont="1" applyFill="1" applyBorder="1" applyAlignment="1">
      <alignment horizontal="center"/>
    </xf>
    <xf numFmtId="0" fontId="10" fillId="0" borderId="50" xfId="0" applyFont="1" applyBorder="1" applyAlignment="1">
      <alignment horizontal="center"/>
    </xf>
    <xf numFmtId="0" fontId="10" fillId="2" borderId="53" xfId="0" applyFont="1" applyFill="1" applyBorder="1" applyAlignment="1">
      <alignment horizontal="center"/>
    </xf>
    <xf numFmtId="0" fontId="10" fillId="0" borderId="5" xfId="0" applyFont="1" applyBorder="1" applyAlignment="1">
      <alignment wrapText="1"/>
    </xf>
    <xf numFmtId="0" fontId="10" fillId="0" borderId="5" xfId="0" applyFont="1" applyBorder="1"/>
    <xf numFmtId="0" fontId="10" fillId="2" borderId="5" xfId="0" applyFont="1" applyFill="1" applyBorder="1" applyAlignment="1">
      <alignment horizontal="left" wrapText="1"/>
    </xf>
    <xf numFmtId="0" fontId="10" fillId="0" borderId="5" xfId="0" applyFont="1" applyBorder="1" applyAlignment="1"/>
    <xf numFmtId="0" fontId="7" fillId="2" borderId="5" xfId="0" applyFont="1" applyFill="1" applyBorder="1" applyAlignment="1">
      <alignment horizontal="left"/>
    </xf>
    <xf numFmtId="0" fontId="7" fillId="2" borderId="49" xfId="0" applyFont="1" applyFill="1" applyBorder="1" applyAlignment="1">
      <alignment horizontal="left"/>
    </xf>
    <xf numFmtId="0" fontId="10" fillId="0" borderId="36" xfId="0" applyFont="1" applyBorder="1" applyAlignment="1">
      <alignment horizontal="center" vertical="center" wrapText="1"/>
    </xf>
    <xf numFmtId="0" fontId="10" fillId="3" borderId="36" xfId="0" applyFont="1" applyFill="1" applyBorder="1" applyAlignment="1">
      <alignment horizontal="center"/>
    </xf>
    <xf numFmtId="0" fontId="10" fillId="4" borderId="36" xfId="0" applyFont="1" applyFill="1" applyBorder="1" applyAlignment="1">
      <alignment horizontal="center"/>
    </xf>
    <xf numFmtId="0" fontId="10" fillId="0" borderId="36" xfId="0" applyFont="1" applyBorder="1" applyAlignment="1">
      <alignment horizontal="center" wrapText="1"/>
    </xf>
    <xf numFmtId="0" fontId="10" fillId="4" borderId="37" xfId="0" applyFont="1" applyFill="1" applyBorder="1" applyAlignment="1">
      <alignment horizontal="center"/>
    </xf>
    <xf numFmtId="0" fontId="10" fillId="4" borderId="50" xfId="0" applyFont="1" applyFill="1" applyBorder="1" applyAlignment="1">
      <alignment horizontal="center"/>
    </xf>
    <xf numFmtId="0" fontId="5" fillId="4" borderId="19" xfId="0" applyFont="1" applyFill="1" applyBorder="1" applyAlignment="1">
      <alignment horizontal="center"/>
    </xf>
    <xf numFmtId="0" fontId="10" fillId="2" borderId="7" xfId="0" applyFont="1" applyFill="1" applyBorder="1" applyAlignment="1">
      <alignment horizontal="center"/>
    </xf>
    <xf numFmtId="0" fontId="5" fillId="0" borderId="36" xfId="0" applyFont="1" applyBorder="1" applyAlignment="1">
      <alignment horizontal="center"/>
    </xf>
    <xf numFmtId="164" fontId="5" fillId="0" borderId="36" xfId="0" applyNumberFormat="1" applyFont="1" applyBorder="1" applyAlignment="1">
      <alignment horizontal="center"/>
    </xf>
    <xf numFmtId="0" fontId="5" fillId="0" borderId="35" xfId="0" applyFont="1" applyBorder="1" applyAlignment="1">
      <alignment horizontal="center"/>
    </xf>
    <xf numFmtId="0" fontId="5" fillId="2" borderId="36" xfId="0" applyFont="1" applyFill="1" applyBorder="1" applyAlignment="1">
      <alignment horizontal="center"/>
    </xf>
    <xf numFmtId="0" fontId="6" fillId="2" borderId="38" xfId="0" applyFont="1" applyFill="1" applyBorder="1" applyAlignment="1">
      <alignment horizontal="center"/>
    </xf>
    <xf numFmtId="164" fontId="6" fillId="2" borderId="37" xfId="0" applyNumberFormat="1" applyFont="1" applyFill="1" applyBorder="1" applyAlignment="1">
      <alignment horizontal="center"/>
    </xf>
    <xf numFmtId="0" fontId="10" fillId="0" borderId="50" xfId="0" applyFont="1" applyBorder="1" applyAlignment="1">
      <alignment horizontal="center" wrapText="1"/>
    </xf>
    <xf numFmtId="0" fontId="10" fillId="2" borderId="51" xfId="0" applyFont="1" applyFill="1" applyBorder="1" applyAlignment="1">
      <alignment horizontal="center"/>
    </xf>
    <xf numFmtId="0" fontId="5" fillId="0" borderId="42" xfId="0" applyFont="1" applyBorder="1" applyAlignment="1">
      <alignment horizontal="center"/>
    </xf>
    <xf numFmtId="0" fontId="10" fillId="0" borderId="28" xfId="0" applyFont="1" applyBorder="1" applyAlignment="1">
      <alignment horizontal="center"/>
    </xf>
    <xf numFmtId="0" fontId="10" fillId="3" borderId="28" xfId="0" applyFont="1" applyFill="1" applyBorder="1" applyAlignment="1">
      <alignment horizontal="center"/>
    </xf>
    <xf numFmtId="0" fontId="10" fillId="2" borderId="28" xfId="0" applyFont="1" applyFill="1" applyBorder="1" applyAlignment="1">
      <alignment horizontal="center"/>
    </xf>
    <xf numFmtId="0" fontId="10" fillId="2" borderId="55" xfId="0" applyFont="1" applyFill="1" applyBorder="1" applyAlignment="1">
      <alignment horizontal="center"/>
    </xf>
    <xf numFmtId="0" fontId="10" fillId="2" borderId="29" xfId="0" applyFont="1" applyFill="1" applyBorder="1" applyAlignment="1">
      <alignment horizontal="center"/>
    </xf>
    <xf numFmtId="0" fontId="10" fillId="2" borderId="36" xfId="0" applyFont="1" applyFill="1" applyBorder="1"/>
    <xf numFmtId="0" fontId="10" fillId="2" borderId="5" xfId="0" applyFont="1" applyFill="1" applyBorder="1" applyAlignment="1">
      <alignment horizontal="left"/>
    </xf>
    <xf numFmtId="0" fontId="10" fillId="2" borderId="5" xfId="0" applyFont="1" applyFill="1" applyBorder="1"/>
    <xf numFmtId="0" fontId="10" fillId="2" borderId="49" xfId="0" applyFont="1" applyFill="1" applyBorder="1" applyAlignment="1">
      <alignment horizontal="center"/>
    </xf>
    <xf numFmtId="0" fontId="5" fillId="2" borderId="20" xfId="0" applyFont="1" applyFill="1" applyBorder="1" applyAlignment="1">
      <alignment horizontal="center"/>
    </xf>
    <xf numFmtId="0" fontId="5" fillId="2" borderId="16" xfId="1" applyFont="1" applyFill="1" applyBorder="1" applyAlignment="1">
      <alignment horizontal="center"/>
    </xf>
    <xf numFmtId="0" fontId="5" fillId="2" borderId="6" xfId="1" applyFont="1" applyFill="1" applyBorder="1" applyAlignment="1">
      <alignment horizontal="center"/>
    </xf>
    <xf numFmtId="0" fontId="10" fillId="2" borderId="5" xfId="0" applyFont="1" applyFill="1" applyBorder="1" applyAlignment="1"/>
    <xf numFmtId="0" fontId="5" fillId="2" borderId="36" xfId="1" applyFont="1" applyFill="1" applyBorder="1" applyAlignment="1">
      <alignment horizontal="center"/>
    </xf>
    <xf numFmtId="0" fontId="0" fillId="2" borderId="0" xfId="0" applyFont="1" applyFill="1" applyAlignment="1">
      <alignment horizontal="center"/>
    </xf>
    <xf numFmtId="0" fontId="0" fillId="2" borderId="0" xfId="0" applyFont="1" applyFill="1" applyBorder="1"/>
    <xf numFmtId="0" fontId="3" fillId="2" borderId="0" xfId="0" applyFont="1" applyFill="1" applyBorder="1"/>
    <xf numFmtId="164" fontId="0" fillId="2" borderId="0" xfId="0" applyNumberFormat="1" applyFont="1" applyFill="1"/>
    <xf numFmtId="0" fontId="0" fillId="2" borderId="0" xfId="0" applyFill="1"/>
    <xf numFmtId="0" fontId="10" fillId="0" borderId="36" xfId="0" applyFont="1" applyBorder="1" applyAlignment="1">
      <alignment wrapText="1"/>
    </xf>
    <xf numFmtId="0" fontId="10" fillId="0" borderId="54" xfId="0" applyFont="1" applyBorder="1" applyAlignment="1">
      <alignment horizontal="center"/>
    </xf>
    <xf numFmtId="0" fontId="5" fillId="0" borderId="56" xfId="0" applyFont="1" applyBorder="1" applyAlignment="1">
      <alignment horizontal="center"/>
    </xf>
    <xf numFmtId="0" fontId="5" fillId="2" borderId="19" xfId="0" applyFont="1" applyFill="1" applyBorder="1" applyAlignment="1">
      <alignment horizontal="center"/>
    </xf>
    <xf numFmtId="0" fontId="9" fillId="2" borderId="36" xfId="0" applyFont="1" applyFill="1" applyBorder="1"/>
    <xf numFmtId="0" fontId="9" fillId="0" borderId="36" xfId="0" applyFont="1" applyBorder="1" applyAlignment="1">
      <alignment horizontal="center"/>
    </xf>
    <xf numFmtId="0" fontId="10" fillId="2" borderId="36" xfId="0" applyFont="1" applyFill="1" applyBorder="1" applyAlignment="1">
      <alignment horizontal="center" wrapText="1"/>
    </xf>
    <xf numFmtId="0" fontId="9" fillId="0" borderId="36" xfId="0" applyFont="1" applyBorder="1"/>
    <xf numFmtId="0" fontId="0" fillId="2" borderId="0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/>
    <xf numFmtId="0" fontId="0" fillId="2" borderId="0" xfId="0" applyFont="1" applyFill="1" applyBorder="1" applyAlignment="1"/>
    <xf numFmtId="0" fontId="10" fillId="3" borderId="38" xfId="0" applyFont="1" applyFill="1" applyBorder="1" applyAlignment="1">
      <alignment horizontal="center"/>
    </xf>
    <xf numFmtId="0" fontId="10" fillId="4" borderId="38" xfId="0" applyFont="1" applyFill="1" applyBorder="1" applyAlignment="1">
      <alignment horizontal="center"/>
    </xf>
    <xf numFmtId="0" fontId="10" fillId="3" borderId="36" xfId="0" applyFont="1" applyFill="1" applyBorder="1"/>
    <xf numFmtId="0" fontId="5" fillId="0" borderId="28" xfId="0" applyFont="1" applyBorder="1" applyAlignment="1">
      <alignment horizontal="center"/>
    </xf>
    <xf numFmtId="0" fontId="5" fillId="0" borderId="28" xfId="1" applyFont="1" applyBorder="1" applyAlignment="1">
      <alignment horizontal="center"/>
    </xf>
    <xf numFmtId="0" fontId="5" fillId="4" borderId="28" xfId="0" applyFont="1" applyFill="1" applyBorder="1" applyAlignment="1">
      <alignment horizontal="center"/>
    </xf>
    <xf numFmtId="0" fontId="5" fillId="2" borderId="29" xfId="0" applyFont="1" applyFill="1" applyBorder="1" applyAlignment="1">
      <alignment horizontal="center"/>
    </xf>
    <xf numFmtId="0" fontId="5" fillId="3" borderId="28" xfId="0" applyFont="1" applyFill="1" applyBorder="1" applyAlignment="1">
      <alignment horizontal="center" wrapText="1"/>
    </xf>
    <xf numFmtId="0" fontId="5" fillId="2" borderId="28" xfId="1" applyFont="1" applyFill="1" applyBorder="1" applyAlignment="1">
      <alignment horizontal="center"/>
    </xf>
    <xf numFmtId="0" fontId="10" fillId="0" borderId="36" xfId="0" applyFont="1" applyFill="1" applyBorder="1"/>
    <xf numFmtId="0" fontId="9" fillId="0" borderId="5" xfId="0" applyFont="1" applyBorder="1"/>
    <xf numFmtId="0" fontId="5" fillId="0" borderId="5" xfId="0" applyFont="1" applyBorder="1" applyAlignment="1">
      <alignment horizontal="center"/>
    </xf>
    <xf numFmtId="164" fontId="5" fillId="0" borderId="5" xfId="0" applyNumberFormat="1" applyFont="1" applyBorder="1" applyAlignment="1">
      <alignment horizontal="center"/>
    </xf>
    <xf numFmtId="0" fontId="5" fillId="0" borderId="26" xfId="0" applyFont="1" applyBorder="1" applyAlignment="1">
      <alignment horizontal="center"/>
    </xf>
    <xf numFmtId="0" fontId="10" fillId="2" borderId="48" xfId="0" applyFont="1" applyFill="1" applyBorder="1" applyAlignment="1">
      <alignment horizontal="center"/>
    </xf>
    <xf numFmtId="0" fontId="10" fillId="2" borderId="43" xfId="0" applyFont="1" applyFill="1" applyBorder="1" applyAlignment="1">
      <alignment horizontal="center"/>
    </xf>
    <xf numFmtId="0" fontId="9" fillId="2" borderId="49" xfId="0" applyFont="1" applyFill="1" applyBorder="1" applyAlignment="1">
      <alignment horizontal="center"/>
    </xf>
    <xf numFmtId="0" fontId="9" fillId="0" borderId="33" xfId="0" applyFont="1" applyBorder="1"/>
    <xf numFmtId="0" fontId="10" fillId="0" borderId="5" xfId="0" applyFont="1" applyFill="1" applyBorder="1"/>
    <xf numFmtId="0" fontId="9" fillId="0" borderId="5" xfId="0" applyFont="1" applyBorder="1" applyAlignment="1">
      <alignment horizontal="center"/>
    </xf>
    <xf numFmtId="0" fontId="5" fillId="2" borderId="55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10" fillId="2" borderId="4" xfId="0" applyFont="1" applyFill="1" applyBorder="1" applyAlignment="1">
      <alignment horizontal="center"/>
    </xf>
    <xf numFmtId="0" fontId="10" fillId="2" borderId="44" xfId="0" applyFont="1" applyFill="1" applyBorder="1" applyAlignment="1">
      <alignment horizontal="center"/>
    </xf>
    <xf numFmtId="0" fontId="6" fillId="2" borderId="36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50" xfId="0" applyFont="1" applyFill="1" applyBorder="1" applyAlignment="1">
      <alignment horizontal="center"/>
    </xf>
    <xf numFmtId="0" fontId="10" fillId="0" borderId="35" xfId="0" applyFont="1" applyBorder="1"/>
    <xf numFmtId="164" fontId="5" fillId="2" borderId="36" xfId="0" applyNumberFormat="1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28" xfId="0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0" xfId="0" applyFill="1" applyBorder="1"/>
    <xf numFmtId="0" fontId="14" fillId="2" borderId="0" xfId="0" applyFont="1" applyFill="1" applyBorder="1" applyAlignment="1">
      <alignment vertical="center" wrapText="1"/>
    </xf>
    <xf numFmtId="0" fontId="14" fillId="2" borderId="0" xfId="0" applyFont="1" applyFill="1" applyBorder="1" applyAlignment="1">
      <alignment horizontal="right" vertical="center" wrapText="1"/>
    </xf>
    <xf numFmtId="0" fontId="0" fillId="2" borderId="0" xfId="0" applyFill="1" applyBorder="1" applyAlignment="1">
      <alignment horizontal="center"/>
    </xf>
    <xf numFmtId="0" fontId="10" fillId="0" borderId="5" xfId="0" applyFont="1" applyFill="1" applyBorder="1" applyAlignment="1">
      <alignment horizontal="center" vertical="center" wrapText="1"/>
    </xf>
    <xf numFmtId="0" fontId="10" fillId="2" borderId="37" xfId="0" applyFont="1" applyFill="1" applyBorder="1"/>
    <xf numFmtId="0" fontId="10" fillId="0" borderId="35" xfId="0" applyFont="1" applyFill="1" applyBorder="1" applyAlignment="1">
      <alignment horizontal="center"/>
    </xf>
    <xf numFmtId="0" fontId="10" fillId="0" borderId="24" xfId="0" applyFont="1" applyFill="1" applyBorder="1" applyAlignment="1">
      <alignment horizontal="center"/>
    </xf>
    <xf numFmtId="0" fontId="10" fillId="2" borderId="5" xfId="0" applyFont="1" applyFill="1" applyBorder="1" applyAlignment="1">
      <alignment wrapText="1"/>
    </xf>
    <xf numFmtId="0" fontId="5" fillId="0" borderId="35" xfId="1" applyFont="1" applyBorder="1" applyAlignment="1">
      <alignment horizontal="center"/>
    </xf>
    <xf numFmtId="0" fontId="5" fillId="0" borderId="27" xfId="1" applyFont="1" applyBorder="1" applyAlignment="1">
      <alignment horizontal="center"/>
    </xf>
    <xf numFmtId="0" fontId="5" fillId="2" borderId="50" xfId="0" applyFont="1" applyFill="1" applyBorder="1" applyAlignment="1">
      <alignment horizontal="center"/>
    </xf>
    <xf numFmtId="0" fontId="5" fillId="0" borderId="50" xfId="1" applyFont="1" applyBorder="1" applyAlignment="1">
      <alignment horizontal="center"/>
    </xf>
    <xf numFmtId="0" fontId="6" fillId="2" borderId="53" xfId="0" applyFont="1" applyFill="1" applyBorder="1" applyAlignment="1">
      <alignment horizontal="center"/>
    </xf>
    <xf numFmtId="0" fontId="6" fillId="4" borderId="36" xfId="0" applyFont="1" applyFill="1" applyBorder="1" applyAlignment="1">
      <alignment horizontal="center"/>
    </xf>
    <xf numFmtId="0" fontId="6" fillId="4" borderId="38" xfId="0" applyFont="1" applyFill="1" applyBorder="1" applyAlignment="1">
      <alignment horizontal="center"/>
    </xf>
    <xf numFmtId="0" fontId="6" fillId="3" borderId="36" xfId="0" applyFont="1" applyFill="1" applyBorder="1" applyAlignment="1">
      <alignment horizontal="center"/>
    </xf>
    <xf numFmtId="0" fontId="6" fillId="4" borderId="50" xfId="0" applyFont="1" applyFill="1" applyBorder="1" applyAlignment="1">
      <alignment horizontal="center"/>
    </xf>
    <xf numFmtId="0" fontId="9" fillId="0" borderId="20" xfId="0" applyFont="1" applyBorder="1"/>
    <xf numFmtId="0" fontId="9" fillId="0" borderId="37" xfId="0" applyFont="1" applyBorder="1"/>
    <xf numFmtId="0" fontId="9" fillId="0" borderId="51" xfId="0" applyFont="1" applyBorder="1"/>
    <xf numFmtId="0" fontId="9" fillId="0" borderId="19" xfId="0" applyFont="1" applyBorder="1"/>
    <xf numFmtId="0" fontId="9" fillId="0" borderId="29" xfId="0" applyFont="1" applyBorder="1"/>
    <xf numFmtId="0" fontId="10" fillId="0" borderId="24" xfId="0" applyFont="1" applyBorder="1" applyAlignment="1">
      <alignment horizontal="center"/>
    </xf>
    <xf numFmtId="0" fontId="10" fillId="4" borderId="37" xfId="0" applyFont="1" applyFill="1" applyBorder="1"/>
    <xf numFmtId="0" fontId="10" fillId="4" borderId="36" xfId="0" applyFont="1" applyFill="1" applyBorder="1" applyAlignment="1">
      <alignment wrapText="1"/>
    </xf>
    <xf numFmtId="0" fontId="7" fillId="3" borderId="36" xfId="0" applyFont="1" applyFill="1" applyBorder="1" applyAlignment="1"/>
    <xf numFmtId="0" fontId="7" fillId="4" borderId="36" xfId="0" applyFont="1" applyFill="1" applyBorder="1" applyAlignment="1"/>
    <xf numFmtId="0" fontId="7" fillId="2" borderId="36" xfId="0" applyFont="1" applyFill="1" applyBorder="1" applyAlignment="1"/>
    <xf numFmtId="0" fontId="7" fillId="2" borderId="37" xfId="0" applyFont="1" applyFill="1" applyBorder="1"/>
    <xf numFmtId="0" fontId="9" fillId="0" borderId="49" xfId="0" applyFont="1" applyBorder="1"/>
    <xf numFmtId="0" fontId="5" fillId="3" borderId="28" xfId="0" applyFont="1" applyFill="1" applyBorder="1" applyAlignment="1">
      <alignment horizontal="center"/>
    </xf>
    <xf numFmtId="0" fontId="5" fillId="4" borderId="29" xfId="0" applyFont="1" applyFill="1" applyBorder="1" applyAlignment="1">
      <alignment horizontal="center"/>
    </xf>
    <xf numFmtId="164" fontId="6" fillId="0" borderId="36" xfId="0" applyNumberFormat="1" applyFont="1" applyBorder="1" applyAlignment="1">
      <alignment horizontal="center"/>
    </xf>
    <xf numFmtId="164" fontId="6" fillId="0" borderId="37" xfId="0" applyNumberFormat="1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36" xfId="0" applyFont="1" applyBorder="1" applyAlignment="1">
      <alignment horizontal="center"/>
    </xf>
    <xf numFmtId="164" fontId="5" fillId="0" borderId="24" xfId="0" applyNumberFormat="1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5" fillId="0" borderId="28" xfId="0" applyFont="1" applyBorder="1" applyAlignment="1">
      <alignment horizontal="center" wrapText="1"/>
    </xf>
    <xf numFmtId="164" fontId="6" fillId="0" borderId="5" xfId="0" applyNumberFormat="1" applyFont="1" applyBorder="1" applyAlignment="1">
      <alignment horizontal="center"/>
    </xf>
    <xf numFmtId="164" fontId="6" fillId="0" borderId="49" xfId="0" applyNumberFormat="1" applyFont="1" applyBorder="1" applyAlignment="1">
      <alignment horizontal="center"/>
    </xf>
    <xf numFmtId="0" fontId="9" fillId="0" borderId="37" xfId="0" applyFont="1" applyBorder="1" applyAlignment="1">
      <alignment horizontal="center"/>
    </xf>
    <xf numFmtId="0" fontId="10" fillId="0" borderId="36" xfId="0" applyFont="1" applyFill="1" applyBorder="1" applyAlignment="1"/>
    <xf numFmtId="164" fontId="7" fillId="2" borderId="49" xfId="0" applyNumberFormat="1" applyFont="1" applyFill="1" applyBorder="1" applyAlignment="1">
      <alignment horizontal="center"/>
    </xf>
    <xf numFmtId="0" fontId="5" fillId="0" borderId="17" xfId="0" applyFont="1" applyFill="1" applyBorder="1" applyAlignment="1">
      <alignment horizontal="center"/>
    </xf>
    <xf numFmtId="0" fontId="5" fillId="0" borderId="18" xfId="0" applyFont="1" applyFill="1" applyBorder="1" applyAlignment="1">
      <alignment horizontal="center"/>
    </xf>
    <xf numFmtId="0" fontId="10" fillId="0" borderId="37" xfId="0" applyFont="1" applyFill="1" applyBorder="1" applyAlignment="1">
      <alignment horizontal="center"/>
    </xf>
    <xf numFmtId="0" fontId="10" fillId="0" borderId="49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0" fontId="5" fillId="0" borderId="20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164" fontId="5" fillId="0" borderId="35" xfId="0" applyNumberFormat="1" applyFont="1" applyBorder="1" applyAlignment="1">
      <alignment horizontal="center"/>
    </xf>
    <xf numFmtId="164" fontId="7" fillId="0" borderId="37" xfId="0" applyNumberFormat="1" applyFont="1" applyFill="1" applyBorder="1" applyAlignment="1">
      <alignment horizontal="center"/>
    </xf>
    <xf numFmtId="0" fontId="5" fillId="0" borderId="28" xfId="0" applyFont="1" applyFill="1" applyBorder="1" applyAlignment="1">
      <alignment horizontal="center"/>
    </xf>
    <xf numFmtId="0" fontId="5" fillId="0" borderId="29" xfId="0" applyFont="1" applyFill="1" applyBorder="1" applyAlignment="1">
      <alignment horizontal="center"/>
    </xf>
    <xf numFmtId="0" fontId="11" fillId="3" borderId="16" xfId="0" applyFont="1" applyFill="1" applyBorder="1" applyAlignment="1">
      <alignment horizontal="center"/>
    </xf>
    <xf numFmtId="0" fontId="11" fillId="4" borderId="17" xfId="0" applyFont="1" applyFill="1" applyBorder="1" applyAlignment="1">
      <alignment horizontal="center"/>
    </xf>
    <xf numFmtId="0" fontId="11" fillId="4" borderId="18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 wrapText="1"/>
    </xf>
    <xf numFmtId="0" fontId="5" fillId="4" borderId="5" xfId="1" applyFont="1" applyFill="1" applyBorder="1" applyAlignment="1">
      <alignment horizontal="center"/>
    </xf>
    <xf numFmtId="0" fontId="5" fillId="4" borderId="28" xfId="1" applyFont="1" applyFill="1" applyBorder="1" applyAlignment="1">
      <alignment horizontal="center"/>
    </xf>
    <xf numFmtId="0" fontId="11" fillId="3" borderId="28" xfId="0" applyFont="1" applyFill="1" applyBorder="1" applyAlignment="1">
      <alignment horizontal="center"/>
    </xf>
    <xf numFmtId="0" fontId="11" fillId="4" borderId="29" xfId="0" applyFont="1" applyFill="1" applyBorder="1" applyAlignment="1">
      <alignment horizontal="center"/>
    </xf>
    <xf numFmtId="0" fontId="5" fillId="2" borderId="27" xfId="0" applyFont="1" applyFill="1" applyBorder="1" applyAlignment="1">
      <alignment horizontal="center"/>
    </xf>
    <xf numFmtId="0" fontId="5" fillId="2" borderId="13" xfId="0" applyFont="1" applyFill="1" applyBorder="1" applyAlignment="1">
      <alignment horizontal="center"/>
    </xf>
    <xf numFmtId="0" fontId="10" fillId="0" borderId="37" xfId="0" applyFont="1" applyBorder="1" applyAlignment="1">
      <alignment horizontal="center"/>
    </xf>
    <xf numFmtId="0" fontId="7" fillId="2" borderId="37" xfId="0" applyFont="1" applyFill="1" applyBorder="1" applyAlignment="1"/>
    <xf numFmtId="0" fontId="10" fillId="0" borderId="49" xfId="0" applyFont="1" applyBorder="1" applyAlignment="1">
      <alignment horizontal="center"/>
    </xf>
    <xf numFmtId="0" fontId="7" fillId="0" borderId="59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9" fillId="2" borderId="0" xfId="0" applyFont="1" applyFill="1" applyBorder="1"/>
    <xf numFmtId="0" fontId="9" fillId="2" borderId="0" xfId="0" applyFont="1" applyFill="1" applyBorder="1" applyAlignment="1">
      <alignment horizontal="center"/>
    </xf>
    <xf numFmtId="0" fontId="7" fillId="2" borderId="0" xfId="0" applyFont="1" applyFill="1" applyBorder="1"/>
    <xf numFmtId="164" fontId="10" fillId="2" borderId="0" xfId="0" applyNumberFormat="1" applyFont="1" applyFill="1" applyBorder="1" applyAlignment="1">
      <alignment horizontal="center"/>
    </xf>
    <xf numFmtId="0" fontId="10" fillId="0" borderId="41" xfId="0" applyFont="1" applyBorder="1" applyAlignment="1">
      <alignment horizontal="center"/>
    </xf>
    <xf numFmtId="0" fontId="7" fillId="0" borderId="58" xfId="0" applyFont="1" applyBorder="1" applyAlignment="1">
      <alignment horizontal="center"/>
    </xf>
    <xf numFmtId="0" fontId="9" fillId="0" borderId="46" xfId="0" applyFont="1" applyBorder="1"/>
    <xf numFmtId="0" fontId="10" fillId="0" borderId="36" xfId="0" applyFont="1" applyBorder="1" applyAlignment="1">
      <alignment horizontal="left" wrapText="1"/>
    </xf>
    <xf numFmtId="0" fontId="9" fillId="3" borderId="38" xfId="0" applyFont="1" applyFill="1" applyBorder="1" applyAlignment="1">
      <alignment horizontal="center"/>
    </xf>
    <xf numFmtId="0" fontId="10" fillId="2" borderId="36" xfId="0" applyFont="1" applyFill="1" applyBorder="1" applyAlignment="1">
      <alignment wrapText="1"/>
    </xf>
    <xf numFmtId="0" fontId="9" fillId="2" borderId="36" xfId="0" applyFont="1" applyFill="1" applyBorder="1" applyAlignment="1">
      <alignment horizontal="center"/>
    </xf>
    <xf numFmtId="0" fontId="1" fillId="0" borderId="0" xfId="0" applyFont="1" applyBorder="1"/>
    <xf numFmtId="0" fontId="6" fillId="2" borderId="37" xfId="0" applyFont="1" applyFill="1" applyBorder="1" applyAlignment="1">
      <alignment horizontal="center"/>
    </xf>
    <xf numFmtId="0" fontId="6" fillId="2" borderId="29" xfId="0" applyFont="1" applyFill="1" applyBorder="1" applyAlignment="1">
      <alignment horizontal="center"/>
    </xf>
    <xf numFmtId="0" fontId="6" fillId="2" borderId="17" xfId="0" applyFont="1" applyFill="1" applyBorder="1" applyAlignment="1">
      <alignment horizontal="center"/>
    </xf>
    <xf numFmtId="0" fontId="6" fillId="2" borderId="18" xfId="0" applyFont="1" applyFill="1" applyBorder="1" applyAlignment="1">
      <alignment horizontal="center"/>
    </xf>
    <xf numFmtId="0" fontId="5" fillId="3" borderId="36" xfId="1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10" fillId="2" borderId="35" xfId="0" applyFont="1" applyFill="1" applyBorder="1" applyAlignment="1">
      <alignment horizontal="left"/>
    </xf>
    <xf numFmtId="0" fontId="5" fillId="2" borderId="5" xfId="1" applyFont="1" applyFill="1" applyBorder="1" applyAlignment="1">
      <alignment horizontal="center"/>
    </xf>
    <xf numFmtId="0" fontId="5" fillId="2" borderId="28" xfId="0" applyFont="1" applyFill="1" applyBorder="1" applyAlignment="1">
      <alignment horizontal="center" wrapText="1"/>
    </xf>
    <xf numFmtId="0" fontId="9" fillId="2" borderId="5" xfId="0" applyFont="1" applyFill="1" applyBorder="1" applyAlignment="1">
      <alignment horizontal="center"/>
    </xf>
    <xf numFmtId="0" fontId="16" fillId="2" borderId="0" xfId="0" applyFont="1" applyFill="1" applyBorder="1"/>
    <xf numFmtId="0" fontId="10" fillId="0" borderId="50" xfId="0" applyFont="1" applyBorder="1" applyAlignment="1">
      <alignment horizontal="left"/>
    </xf>
    <xf numFmtId="0" fontId="6" fillId="2" borderId="48" xfId="0" applyFont="1" applyFill="1" applyBorder="1" applyAlignment="1">
      <alignment horizontal="center"/>
    </xf>
    <xf numFmtId="0" fontId="10" fillId="0" borderId="36" xfId="0" applyFont="1" applyFill="1" applyBorder="1" applyAlignment="1">
      <alignment horizontal="left" wrapText="1"/>
    </xf>
    <xf numFmtId="0" fontId="10" fillId="2" borderId="35" xfId="0" applyFont="1" applyFill="1" applyBorder="1"/>
    <xf numFmtId="0" fontId="5" fillId="2" borderId="14" xfId="0" applyFont="1" applyFill="1" applyBorder="1" applyAlignment="1">
      <alignment horizontal="center"/>
    </xf>
    <xf numFmtId="0" fontId="10" fillId="0" borderId="35" xfId="0" applyFont="1" applyBorder="1" applyAlignment="1"/>
    <xf numFmtId="164" fontId="6" fillId="2" borderId="36" xfId="0" applyNumberFormat="1" applyFont="1" applyFill="1" applyBorder="1" applyAlignment="1">
      <alignment horizontal="center"/>
    </xf>
    <xf numFmtId="0" fontId="10" fillId="2" borderId="25" xfId="0" applyFont="1" applyFill="1" applyBorder="1" applyAlignment="1">
      <alignment horizontal="center"/>
    </xf>
    <xf numFmtId="0" fontId="12" fillId="3" borderId="50" xfId="0" applyFont="1" applyFill="1" applyBorder="1" applyAlignment="1">
      <alignment horizontal="center"/>
    </xf>
    <xf numFmtId="0" fontId="12" fillId="4" borderId="50" xfId="0" applyFont="1" applyFill="1" applyBorder="1" applyAlignment="1">
      <alignment horizontal="center"/>
    </xf>
    <xf numFmtId="0" fontId="12" fillId="2" borderId="5" xfId="0" applyFont="1" applyFill="1" applyBorder="1" applyAlignment="1">
      <alignment horizontal="center"/>
    </xf>
    <xf numFmtId="0" fontId="5" fillId="4" borderId="5" xfId="0" applyFont="1" applyFill="1" applyBorder="1" applyAlignment="1">
      <alignment horizontal="center"/>
    </xf>
    <xf numFmtId="164" fontId="7" fillId="4" borderId="49" xfId="0" applyNumberFormat="1" applyFont="1" applyFill="1" applyBorder="1" applyAlignment="1">
      <alignment horizontal="center"/>
    </xf>
    <xf numFmtId="164" fontId="6" fillId="2" borderId="49" xfId="0" applyNumberFormat="1" applyFont="1" applyFill="1" applyBorder="1" applyAlignment="1">
      <alignment horizontal="center"/>
    </xf>
    <xf numFmtId="0" fontId="9" fillId="3" borderId="5" xfId="0" applyFont="1" applyFill="1" applyBorder="1" applyAlignment="1">
      <alignment horizontal="center"/>
    </xf>
    <xf numFmtId="0" fontId="9" fillId="4" borderId="48" xfId="0" applyFont="1" applyFill="1" applyBorder="1" applyAlignment="1">
      <alignment horizontal="center"/>
    </xf>
    <xf numFmtId="0" fontId="9" fillId="3" borderId="48" xfId="0" applyFont="1" applyFill="1" applyBorder="1" applyAlignment="1">
      <alignment horizontal="center"/>
    </xf>
    <xf numFmtId="0" fontId="10" fillId="4" borderId="55" xfId="0" applyFont="1" applyFill="1" applyBorder="1" applyAlignment="1">
      <alignment horizontal="center"/>
    </xf>
    <xf numFmtId="0" fontId="10" fillId="4" borderId="21" xfId="0" applyFont="1" applyFill="1" applyBorder="1" applyAlignment="1">
      <alignment horizontal="center"/>
    </xf>
    <xf numFmtId="0" fontId="5" fillId="3" borderId="55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/>
    </xf>
    <xf numFmtId="0" fontId="10" fillId="4" borderId="7" xfId="0" applyFont="1" applyFill="1" applyBorder="1" applyAlignment="1">
      <alignment horizontal="center"/>
    </xf>
    <xf numFmtId="0" fontId="5" fillId="3" borderId="7" xfId="0" applyFont="1" applyFill="1" applyBorder="1" applyAlignment="1">
      <alignment horizontal="center"/>
    </xf>
    <xf numFmtId="0" fontId="6" fillId="2" borderId="28" xfId="0" applyFont="1" applyFill="1" applyBorder="1" applyAlignment="1">
      <alignment horizontal="center"/>
    </xf>
    <xf numFmtId="0" fontId="6" fillId="0" borderId="50" xfId="0" applyFont="1" applyFill="1" applyBorder="1" applyAlignment="1">
      <alignment horizontal="center" wrapText="1"/>
    </xf>
    <xf numFmtId="0" fontId="10" fillId="0" borderId="51" xfId="0" applyFont="1" applyFill="1" applyBorder="1" applyAlignment="1">
      <alignment horizontal="center"/>
    </xf>
    <xf numFmtId="0" fontId="5" fillId="4" borderId="28" xfId="0" applyFont="1" applyFill="1" applyBorder="1" applyAlignment="1">
      <alignment horizontal="center" wrapText="1"/>
    </xf>
    <xf numFmtId="0" fontId="5" fillId="4" borderId="16" xfId="0" applyFont="1" applyFill="1" applyBorder="1" applyAlignment="1">
      <alignment horizontal="center" wrapText="1"/>
    </xf>
    <xf numFmtId="0" fontId="10" fillId="2" borderId="50" xfId="0" applyFont="1" applyFill="1" applyBorder="1" applyAlignment="1">
      <alignment horizontal="center" wrapText="1"/>
    </xf>
    <xf numFmtId="164" fontId="5" fillId="2" borderId="5" xfId="0" applyNumberFormat="1" applyFont="1" applyFill="1" applyBorder="1" applyAlignment="1">
      <alignment horizontal="center"/>
    </xf>
    <xf numFmtId="0" fontId="10" fillId="0" borderId="24" xfId="0" applyFont="1" applyBorder="1" applyAlignment="1">
      <alignment horizontal="left"/>
    </xf>
    <xf numFmtId="0" fontId="7" fillId="3" borderId="36" xfId="0" applyFont="1" applyFill="1" applyBorder="1" applyAlignment="1">
      <alignment horizontal="left"/>
    </xf>
    <xf numFmtId="0" fontId="6" fillId="3" borderId="28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6" fillId="3" borderId="16" xfId="0" applyFont="1" applyFill="1" applyBorder="1" applyAlignment="1">
      <alignment horizontal="center"/>
    </xf>
    <xf numFmtId="0" fontId="7" fillId="4" borderId="36" xfId="0" applyFont="1" applyFill="1" applyBorder="1" applyAlignment="1">
      <alignment horizontal="left"/>
    </xf>
    <xf numFmtId="0" fontId="7" fillId="4" borderId="37" xfId="0" applyFont="1" applyFill="1" applyBorder="1" applyAlignment="1">
      <alignment horizontal="left"/>
    </xf>
    <xf numFmtId="0" fontId="10" fillId="4" borderId="29" xfId="0" applyFont="1" applyFill="1" applyBorder="1" applyAlignment="1">
      <alignment horizontal="center"/>
    </xf>
    <xf numFmtId="0" fontId="10" fillId="4" borderId="17" xfId="0" applyFont="1" applyFill="1" applyBorder="1" applyAlignment="1">
      <alignment horizontal="center"/>
    </xf>
    <xf numFmtId="0" fontId="10" fillId="4" borderId="18" xfId="0" applyFont="1" applyFill="1" applyBorder="1" applyAlignment="1">
      <alignment horizontal="center"/>
    </xf>
    <xf numFmtId="0" fontId="10" fillId="2" borderId="5" xfId="0" applyFont="1" applyFill="1" applyBorder="1" applyAlignment="1">
      <alignment horizontal="right"/>
    </xf>
    <xf numFmtId="164" fontId="6" fillId="2" borderId="5" xfId="0" applyNumberFormat="1" applyFont="1" applyFill="1" applyBorder="1" applyAlignment="1">
      <alignment horizontal="center"/>
    </xf>
    <xf numFmtId="164" fontId="10" fillId="2" borderId="5" xfId="0" applyNumberFormat="1" applyFont="1" applyFill="1" applyBorder="1" applyAlignment="1">
      <alignment horizontal="center"/>
    </xf>
    <xf numFmtId="0" fontId="9" fillId="2" borderId="17" xfId="0" applyFont="1" applyFill="1" applyBorder="1" applyAlignment="1">
      <alignment horizontal="center"/>
    </xf>
    <xf numFmtId="0" fontId="9" fillId="2" borderId="18" xfId="0" applyFont="1" applyFill="1" applyBorder="1" applyAlignment="1">
      <alignment horizontal="center"/>
    </xf>
    <xf numFmtId="0" fontId="9" fillId="2" borderId="29" xfId="0" applyFont="1" applyFill="1" applyBorder="1" applyAlignment="1">
      <alignment horizontal="center"/>
    </xf>
    <xf numFmtId="0" fontId="5" fillId="0" borderId="41" xfId="0" applyFont="1" applyBorder="1" applyAlignment="1">
      <alignment horizontal="center"/>
    </xf>
    <xf numFmtId="164" fontId="5" fillId="2" borderId="50" xfId="0" applyNumberFormat="1" applyFont="1" applyFill="1" applyBorder="1" applyAlignment="1">
      <alignment horizontal="center"/>
    </xf>
    <xf numFmtId="0" fontId="5" fillId="2" borderId="26" xfId="0" applyFont="1" applyFill="1" applyBorder="1" applyAlignment="1">
      <alignment horizontal="center"/>
    </xf>
    <xf numFmtId="0" fontId="5" fillId="2" borderId="56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6" fillId="4" borderId="28" xfId="0" applyFont="1" applyFill="1" applyBorder="1" applyAlignment="1">
      <alignment horizontal="center"/>
    </xf>
    <xf numFmtId="0" fontId="6" fillId="4" borderId="16" xfId="0" applyFont="1" applyFill="1" applyBorder="1" applyAlignment="1">
      <alignment horizontal="center"/>
    </xf>
    <xf numFmtId="0" fontId="6" fillId="4" borderId="5" xfId="0" applyFont="1" applyFill="1" applyBorder="1" applyAlignment="1">
      <alignment horizontal="center"/>
    </xf>
    <xf numFmtId="0" fontId="6" fillId="4" borderId="4" xfId="0" applyFont="1" applyFill="1" applyBorder="1" applyAlignment="1">
      <alignment horizontal="center"/>
    </xf>
    <xf numFmtId="164" fontId="5" fillId="2" borderId="24" xfId="0" applyNumberFormat="1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 wrapText="1"/>
    </xf>
    <xf numFmtId="0" fontId="10" fillId="0" borderId="54" xfId="0" applyFont="1" applyBorder="1" applyAlignment="1">
      <alignment horizontal="left"/>
    </xf>
    <xf numFmtId="0" fontId="7" fillId="2" borderId="38" xfId="0" applyFont="1" applyFill="1" applyBorder="1" applyAlignment="1">
      <alignment horizontal="left"/>
    </xf>
    <xf numFmtId="0" fontId="10" fillId="0" borderId="36" xfId="0" applyFont="1" applyFill="1" applyBorder="1" applyAlignment="1">
      <alignment horizontal="left" vertical="center" wrapText="1"/>
    </xf>
    <xf numFmtId="0" fontId="6" fillId="3" borderId="5" xfId="0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 wrapText="1"/>
    </xf>
    <xf numFmtId="2" fontId="6" fillId="2" borderId="49" xfId="0" applyNumberFormat="1" applyFont="1" applyFill="1" applyBorder="1" applyAlignment="1">
      <alignment horizontal="center"/>
    </xf>
    <xf numFmtId="164" fontId="6" fillId="2" borderId="44" xfId="0" applyNumberFormat="1" applyFont="1" applyFill="1" applyBorder="1" applyAlignment="1">
      <alignment horizontal="center"/>
    </xf>
    <xf numFmtId="0" fontId="5" fillId="0" borderId="26" xfId="1" applyFont="1" applyBorder="1" applyAlignment="1">
      <alignment horizontal="center"/>
    </xf>
    <xf numFmtId="0" fontId="5" fillId="0" borderId="3" xfId="1" applyFont="1" applyBorder="1" applyAlignment="1">
      <alignment horizontal="center"/>
    </xf>
    <xf numFmtId="0" fontId="5" fillId="0" borderId="56" xfId="1" applyFont="1" applyBorder="1" applyAlignment="1">
      <alignment horizontal="center"/>
    </xf>
    <xf numFmtId="0" fontId="6" fillId="3" borderId="50" xfId="0" applyFont="1" applyFill="1" applyBorder="1" applyAlignment="1">
      <alignment horizontal="center"/>
    </xf>
    <xf numFmtId="0" fontId="6" fillId="4" borderId="53" xfId="0" applyFont="1" applyFill="1" applyBorder="1" applyAlignment="1">
      <alignment horizontal="center"/>
    </xf>
    <xf numFmtId="0" fontId="6" fillId="4" borderId="48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10" fillId="4" borderId="19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2" borderId="21" xfId="0" applyFont="1" applyFill="1" applyBorder="1" applyAlignment="1">
      <alignment horizontal="center"/>
    </xf>
    <xf numFmtId="0" fontId="6" fillId="2" borderId="20" xfId="0" applyFont="1" applyFill="1" applyBorder="1" applyAlignment="1">
      <alignment horizontal="center"/>
    </xf>
    <xf numFmtId="0" fontId="7" fillId="0" borderId="58" xfId="0" applyFont="1" applyBorder="1" applyAlignment="1">
      <alignment horizontal="center" wrapText="1"/>
    </xf>
    <xf numFmtId="0" fontId="7" fillId="0" borderId="60" xfId="0" applyFont="1" applyBorder="1" applyAlignment="1">
      <alignment horizontal="center"/>
    </xf>
    <xf numFmtId="0" fontId="2" fillId="0" borderId="0" xfId="1"/>
    <xf numFmtId="0" fontId="5" fillId="2" borderId="9" xfId="0" applyFont="1" applyFill="1" applyBorder="1" applyAlignment="1">
      <alignment horizontal="center"/>
    </xf>
    <xf numFmtId="0" fontId="6" fillId="0" borderId="28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5" fillId="2" borderId="54" xfId="0" applyFont="1" applyFill="1" applyBorder="1" applyAlignment="1">
      <alignment horizontal="center"/>
    </xf>
    <xf numFmtId="164" fontId="7" fillId="2" borderId="48" xfId="0" applyNumberFormat="1" applyFont="1" applyFill="1" applyBorder="1" applyAlignment="1">
      <alignment horizontal="center"/>
    </xf>
    <xf numFmtId="0" fontId="6" fillId="4" borderId="42" xfId="0" applyFont="1" applyFill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10" fillId="3" borderId="42" xfId="0" applyFont="1" applyFill="1" applyBorder="1" applyAlignment="1">
      <alignment horizontal="center"/>
    </xf>
    <xf numFmtId="0" fontId="10" fillId="3" borderId="48" xfId="0" applyFont="1" applyFill="1" applyBorder="1" applyAlignment="1">
      <alignment horizontal="center"/>
    </xf>
    <xf numFmtId="0" fontId="6" fillId="3" borderId="43" xfId="0" applyFont="1" applyFill="1" applyBorder="1" applyAlignment="1">
      <alignment horizontal="center"/>
    </xf>
    <xf numFmtId="0" fontId="10" fillId="4" borderId="44" xfId="0" applyFont="1" applyFill="1" applyBorder="1" applyAlignment="1">
      <alignment horizontal="center"/>
    </xf>
    <xf numFmtId="164" fontId="6" fillId="3" borderId="48" xfId="0" applyNumberFormat="1" applyFont="1" applyFill="1" applyBorder="1" applyAlignment="1">
      <alignment horizontal="center"/>
    </xf>
    <xf numFmtId="0" fontId="5" fillId="2" borderId="0" xfId="1" applyFont="1" applyFill="1" applyBorder="1" applyAlignment="1">
      <alignment horizontal="center"/>
    </xf>
    <xf numFmtId="0" fontId="10" fillId="3" borderId="53" xfId="0" applyFont="1" applyFill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10" fillId="0" borderId="52" xfId="0" applyFont="1" applyBorder="1"/>
    <xf numFmtId="0" fontId="16" fillId="3" borderId="0" xfId="0" applyFont="1" applyFill="1" applyBorder="1"/>
    <xf numFmtId="0" fontId="0" fillId="3" borderId="0" xfId="0" applyFill="1" applyBorder="1"/>
    <xf numFmtId="0" fontId="0" fillId="3" borderId="0" xfId="0" applyFont="1" applyFill="1" applyBorder="1"/>
    <xf numFmtId="0" fontId="16" fillId="4" borderId="0" xfId="0" applyFont="1" applyFill="1" applyBorder="1"/>
    <xf numFmtId="0" fontId="0" fillId="4" borderId="0" xfId="0" applyFill="1" applyBorder="1"/>
    <xf numFmtId="0" fontId="7" fillId="0" borderId="11" xfId="0" applyFont="1" applyBorder="1" applyAlignment="1">
      <alignment horizontal="center" wrapText="1"/>
    </xf>
    <xf numFmtId="0" fontId="5" fillId="0" borderId="50" xfId="0" applyFont="1" applyBorder="1" applyAlignment="1">
      <alignment horizontal="center"/>
    </xf>
    <xf numFmtId="164" fontId="5" fillId="0" borderId="50" xfId="0" applyNumberFormat="1" applyFont="1" applyBorder="1" applyAlignment="1">
      <alignment horizontal="center"/>
    </xf>
    <xf numFmtId="0" fontId="7" fillId="0" borderId="32" xfId="0" applyFont="1" applyBorder="1" applyAlignment="1">
      <alignment horizontal="center"/>
    </xf>
    <xf numFmtId="0" fontId="10" fillId="0" borderId="25" xfId="0" applyFont="1" applyBorder="1" applyAlignment="1">
      <alignment horizontal="center"/>
    </xf>
    <xf numFmtId="0" fontId="13" fillId="3" borderId="50" xfId="0" applyFont="1" applyFill="1" applyBorder="1" applyAlignment="1">
      <alignment horizontal="center"/>
    </xf>
    <xf numFmtId="0" fontId="13" fillId="4" borderId="50" xfId="0" applyFont="1" applyFill="1" applyBorder="1" applyAlignment="1">
      <alignment horizontal="center"/>
    </xf>
    <xf numFmtId="0" fontId="10" fillId="3" borderId="50" xfId="0" applyFont="1" applyFill="1" applyBorder="1" applyAlignment="1">
      <alignment horizontal="center"/>
    </xf>
    <xf numFmtId="0" fontId="5" fillId="4" borderId="50" xfId="0" applyFont="1" applyFill="1" applyBorder="1" applyAlignment="1">
      <alignment horizontal="center"/>
    </xf>
    <xf numFmtId="0" fontId="5" fillId="3" borderId="50" xfId="0" applyFont="1" applyFill="1" applyBorder="1" applyAlignment="1">
      <alignment horizontal="center"/>
    </xf>
    <xf numFmtId="0" fontId="5" fillId="4" borderId="50" xfId="0" applyFont="1" applyFill="1" applyBorder="1" applyAlignment="1">
      <alignment horizontal="center" wrapText="1"/>
    </xf>
    <xf numFmtId="0" fontId="7" fillId="2" borderId="50" xfId="0" applyFont="1" applyFill="1" applyBorder="1" applyAlignment="1">
      <alignment horizontal="center"/>
    </xf>
    <xf numFmtId="0" fontId="7" fillId="2" borderId="42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2" borderId="28" xfId="0" applyFont="1" applyFill="1" applyBorder="1" applyAlignment="1">
      <alignment horizontal="center"/>
    </xf>
    <xf numFmtId="0" fontId="7" fillId="2" borderId="16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7" fillId="0" borderId="59" xfId="0" applyFont="1" applyBorder="1" applyAlignment="1">
      <alignment horizontal="center" wrapText="1"/>
    </xf>
    <xf numFmtId="0" fontId="7" fillId="0" borderId="66" xfId="0" applyFont="1" applyBorder="1" applyAlignment="1">
      <alignment horizontal="center"/>
    </xf>
    <xf numFmtId="0" fontId="10" fillId="0" borderId="65" xfId="0" applyFont="1" applyBorder="1" applyAlignment="1">
      <alignment horizontal="center"/>
    </xf>
    <xf numFmtId="0" fontId="10" fillId="2" borderId="42" xfId="0" applyFont="1" applyFill="1" applyBorder="1" applyAlignment="1">
      <alignment horizontal="center"/>
    </xf>
    <xf numFmtId="0" fontId="10" fillId="4" borderId="36" xfId="0" applyFont="1" applyFill="1" applyBorder="1" applyAlignment="1">
      <alignment horizontal="left" wrapText="1"/>
    </xf>
    <xf numFmtId="0" fontId="10" fillId="4" borderId="48" xfId="0" applyFont="1" applyFill="1" applyBorder="1" applyAlignment="1">
      <alignment horizontal="center"/>
    </xf>
    <xf numFmtId="0" fontId="5" fillId="2" borderId="42" xfId="1" applyFont="1" applyFill="1" applyBorder="1" applyAlignment="1">
      <alignment horizontal="center"/>
    </xf>
    <xf numFmtId="0" fontId="11" fillId="3" borderId="4" xfId="0" applyFont="1" applyFill="1" applyBorder="1" applyAlignment="1">
      <alignment horizontal="center"/>
    </xf>
    <xf numFmtId="0" fontId="11" fillId="4" borderId="19" xfId="0" applyFont="1" applyFill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5" fillId="0" borderId="14" xfId="1" applyFont="1" applyBorder="1" applyAlignment="1">
      <alignment horizontal="center"/>
    </xf>
    <xf numFmtId="0" fontId="9" fillId="4" borderId="37" xfId="0" applyFont="1" applyFill="1" applyBorder="1" applyAlignment="1">
      <alignment horizontal="center"/>
    </xf>
    <xf numFmtId="0" fontId="10" fillId="4" borderId="42" xfId="0" applyFont="1" applyFill="1" applyBorder="1" applyAlignment="1">
      <alignment horizontal="center" wrapText="1"/>
    </xf>
    <xf numFmtId="0" fontId="10" fillId="0" borderId="42" xfId="0" applyFont="1" applyFill="1" applyBorder="1" applyAlignment="1">
      <alignment horizontal="center" wrapText="1"/>
    </xf>
    <xf numFmtId="0" fontId="6" fillId="3" borderId="42" xfId="0" applyFont="1" applyFill="1" applyBorder="1" applyAlignment="1">
      <alignment horizontal="center"/>
    </xf>
    <xf numFmtId="0" fontId="6" fillId="4" borderId="43" xfId="0" applyFont="1" applyFill="1" applyBorder="1" applyAlignment="1">
      <alignment horizontal="center"/>
    </xf>
    <xf numFmtId="2" fontId="7" fillId="2" borderId="49" xfId="0" applyNumberFormat="1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5" fillId="0" borderId="42" xfId="0" applyFont="1" applyFill="1" applyBorder="1" applyAlignment="1">
      <alignment horizontal="center"/>
    </xf>
    <xf numFmtId="0" fontId="7" fillId="0" borderId="67" xfId="0" applyFont="1" applyBorder="1" applyAlignment="1">
      <alignment horizontal="center"/>
    </xf>
    <xf numFmtId="0" fontId="7" fillId="0" borderId="68" xfId="0" applyFont="1" applyBorder="1" applyAlignment="1">
      <alignment horizontal="center"/>
    </xf>
    <xf numFmtId="0" fontId="10" fillId="2" borderId="65" xfId="0" applyFont="1" applyFill="1" applyBorder="1" applyAlignment="1">
      <alignment horizontal="center"/>
    </xf>
    <xf numFmtId="0" fontId="5" fillId="2" borderId="52" xfId="0" applyFont="1" applyFill="1" applyBorder="1" applyAlignment="1">
      <alignment horizontal="center"/>
    </xf>
    <xf numFmtId="0" fontId="7" fillId="0" borderId="2" xfId="0" applyFont="1" applyBorder="1" applyAlignment="1">
      <alignment horizontal="center" wrapText="1"/>
    </xf>
    <xf numFmtId="0" fontId="9" fillId="4" borderId="49" xfId="0" applyFont="1" applyFill="1" applyBorder="1" applyAlignment="1">
      <alignment horizontal="center"/>
    </xf>
    <xf numFmtId="0" fontId="12" fillId="2" borderId="47" xfId="0" applyFont="1" applyFill="1" applyBorder="1" applyAlignment="1">
      <alignment horizontal="center"/>
    </xf>
    <xf numFmtId="0" fontId="5" fillId="0" borderId="4" xfId="0" applyFont="1" applyBorder="1" applyAlignment="1">
      <alignment horizontal="center" wrapText="1"/>
    </xf>
    <xf numFmtId="0" fontId="10" fillId="0" borderId="57" xfId="0" applyFont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6" fillId="2" borderId="43" xfId="0" applyFont="1" applyFill="1" applyBorder="1" applyAlignment="1">
      <alignment horizontal="center"/>
    </xf>
    <xf numFmtId="0" fontId="5" fillId="2" borderId="12" xfId="0" applyFont="1" applyFill="1" applyBorder="1" applyAlignment="1">
      <alignment horizontal="center" wrapText="1"/>
    </xf>
    <xf numFmtId="0" fontId="10" fillId="3" borderId="49" xfId="0" applyFont="1" applyFill="1" applyBorder="1" applyAlignment="1">
      <alignment horizontal="center"/>
    </xf>
    <xf numFmtId="0" fontId="10" fillId="4" borderId="51" xfId="0" applyFont="1" applyFill="1" applyBorder="1" applyAlignment="1">
      <alignment horizontal="center"/>
    </xf>
    <xf numFmtId="164" fontId="6" fillId="3" borderId="5" xfId="0" applyNumberFormat="1" applyFont="1" applyFill="1" applyBorder="1" applyAlignment="1">
      <alignment horizontal="center"/>
    </xf>
    <xf numFmtId="164" fontId="6" fillId="4" borderId="48" xfId="0" applyNumberFormat="1" applyFont="1" applyFill="1" applyBorder="1" applyAlignment="1">
      <alignment horizontal="center"/>
    </xf>
    <xf numFmtId="164" fontId="7" fillId="3" borderId="48" xfId="0" applyNumberFormat="1" applyFont="1" applyFill="1" applyBorder="1" applyAlignment="1">
      <alignment horizontal="center"/>
    </xf>
    <xf numFmtId="0" fontId="11" fillId="4" borderId="55" xfId="0" applyFont="1" applyFill="1" applyBorder="1" applyAlignment="1">
      <alignment horizontal="center"/>
    </xf>
    <xf numFmtId="0" fontId="11" fillId="4" borderId="2" xfId="0" applyFont="1" applyFill="1" applyBorder="1" applyAlignment="1">
      <alignment horizontal="center"/>
    </xf>
    <xf numFmtId="0" fontId="11" fillId="4" borderId="21" xfId="0" applyFont="1" applyFill="1" applyBorder="1" applyAlignment="1">
      <alignment horizontal="center"/>
    </xf>
    <xf numFmtId="2" fontId="7" fillId="4" borderId="49" xfId="0" applyNumberFormat="1" applyFont="1" applyFill="1" applyBorder="1" applyAlignment="1">
      <alignment horizontal="center"/>
    </xf>
    <xf numFmtId="0" fontId="11" fillId="4" borderId="7" xfId="0" applyFont="1" applyFill="1" applyBorder="1" applyAlignment="1">
      <alignment horizontal="center"/>
    </xf>
    <xf numFmtId="2" fontId="7" fillId="3" borderId="5" xfId="0" applyNumberFormat="1" applyFont="1" applyFill="1" applyBorder="1" applyAlignment="1">
      <alignment horizontal="center"/>
    </xf>
    <xf numFmtId="164" fontId="6" fillId="4" borderId="5" xfId="0" applyNumberFormat="1" applyFont="1" applyFill="1" applyBorder="1" applyAlignment="1">
      <alignment horizontal="center"/>
    </xf>
    <xf numFmtId="0" fontId="10" fillId="0" borderId="36" xfId="0" applyFont="1" applyFill="1" applyBorder="1" applyAlignment="1">
      <alignment wrapText="1"/>
    </xf>
    <xf numFmtId="164" fontId="7" fillId="2" borderId="36" xfId="0" applyNumberFormat="1" applyFont="1" applyFill="1" applyBorder="1" applyAlignment="1">
      <alignment horizontal="center"/>
    </xf>
    <xf numFmtId="0" fontId="7" fillId="0" borderId="36" xfId="0" applyFont="1" applyFill="1" applyBorder="1" applyAlignment="1">
      <alignment horizontal="center"/>
    </xf>
    <xf numFmtId="0" fontId="12" fillId="4" borderId="42" xfId="0" applyFont="1" applyFill="1" applyBorder="1" applyAlignment="1">
      <alignment horizontal="center"/>
    </xf>
    <xf numFmtId="0" fontId="10" fillId="4" borderId="42" xfId="0" applyFont="1" applyFill="1" applyBorder="1" applyAlignment="1">
      <alignment horizontal="center"/>
    </xf>
    <xf numFmtId="2" fontId="6" fillId="2" borderId="37" xfId="0" applyNumberFormat="1" applyFont="1" applyFill="1" applyBorder="1" applyAlignment="1">
      <alignment horizontal="center"/>
    </xf>
    <xf numFmtId="0" fontId="5" fillId="3" borderId="36" xfId="0" applyFont="1" applyFill="1" applyBorder="1" applyAlignment="1">
      <alignment horizontal="center"/>
    </xf>
    <xf numFmtId="164" fontId="6" fillId="2" borderId="48" xfId="0" applyNumberFormat="1" applyFont="1" applyFill="1" applyBorder="1" applyAlignment="1">
      <alignment horizontal="center"/>
    </xf>
    <xf numFmtId="164" fontId="7" fillId="2" borderId="50" xfId="0" applyNumberFormat="1" applyFont="1" applyFill="1" applyBorder="1" applyAlignment="1">
      <alignment horizontal="center"/>
    </xf>
    <xf numFmtId="164" fontId="7" fillId="2" borderId="51" xfId="0" applyNumberFormat="1" applyFont="1" applyFill="1" applyBorder="1" applyAlignment="1">
      <alignment horizontal="center"/>
    </xf>
    <xf numFmtId="0" fontId="10" fillId="2" borderId="57" xfId="0" applyFont="1" applyFill="1" applyBorder="1" applyAlignment="1">
      <alignment horizontal="center"/>
    </xf>
    <xf numFmtId="164" fontId="7" fillId="2" borderId="37" xfId="0" applyNumberFormat="1" applyFont="1" applyFill="1" applyBorder="1" applyAlignment="1">
      <alignment horizontal="center"/>
    </xf>
    <xf numFmtId="164" fontId="7" fillId="2" borderId="5" xfId="0" applyNumberFormat="1" applyFont="1" applyFill="1" applyBorder="1" applyAlignment="1">
      <alignment horizontal="center"/>
    </xf>
    <xf numFmtId="2" fontId="6" fillId="2" borderId="42" xfId="0" applyNumberFormat="1" applyFont="1" applyFill="1" applyBorder="1" applyAlignment="1">
      <alignment horizontal="center"/>
    </xf>
    <xf numFmtId="0" fontId="5" fillId="4" borderId="6" xfId="0" applyFont="1" applyFill="1" applyBorder="1" applyAlignment="1">
      <alignment horizontal="center" wrapText="1"/>
    </xf>
    <xf numFmtId="0" fontId="10" fillId="2" borderId="50" xfId="0" applyFont="1" applyFill="1" applyBorder="1" applyAlignment="1">
      <alignment wrapText="1"/>
    </xf>
    <xf numFmtId="0" fontId="18" fillId="3" borderId="36" xfId="0" applyFont="1" applyFill="1" applyBorder="1" applyAlignment="1">
      <alignment horizontal="center"/>
    </xf>
    <xf numFmtId="0" fontId="18" fillId="4" borderId="36" xfId="0" applyFont="1" applyFill="1" applyBorder="1" applyAlignment="1">
      <alignment horizontal="center"/>
    </xf>
    <xf numFmtId="0" fontId="18" fillId="0" borderId="36" xfId="0" applyFont="1" applyBorder="1" applyAlignment="1">
      <alignment horizontal="center"/>
    </xf>
    <xf numFmtId="0" fontId="5" fillId="2" borderId="21" xfId="1" applyFont="1" applyFill="1" applyBorder="1" applyAlignment="1">
      <alignment horizontal="center"/>
    </xf>
    <xf numFmtId="0" fontId="5" fillId="2" borderId="24" xfId="0" applyFont="1" applyFill="1" applyBorder="1" applyAlignment="1">
      <alignment horizontal="center"/>
    </xf>
    <xf numFmtId="0" fontId="10" fillId="0" borderId="38" xfId="0" applyFont="1" applyBorder="1" applyAlignment="1">
      <alignment horizontal="center"/>
    </xf>
    <xf numFmtId="0" fontId="5" fillId="0" borderId="16" xfId="1" applyNumberFormat="1" applyFont="1" applyBorder="1" applyAlignment="1">
      <alignment horizontal="center"/>
    </xf>
    <xf numFmtId="2" fontId="7" fillId="2" borderId="51" xfId="0" applyNumberFormat="1" applyFont="1" applyFill="1" applyBorder="1" applyAlignment="1">
      <alignment horizontal="center"/>
    </xf>
    <xf numFmtId="0" fontId="7" fillId="0" borderId="34" xfId="0" applyFont="1" applyBorder="1" applyAlignment="1">
      <alignment horizontal="center"/>
    </xf>
    <xf numFmtId="164" fontId="5" fillId="2" borderId="35" xfId="0" applyNumberFormat="1" applyFont="1" applyFill="1" applyBorder="1" applyAlignment="1">
      <alignment horizontal="center"/>
    </xf>
    <xf numFmtId="164" fontId="5" fillId="0" borderId="42" xfId="0" applyNumberFormat="1" applyFont="1" applyBorder="1" applyAlignment="1">
      <alignment horizontal="center"/>
    </xf>
    <xf numFmtId="0" fontId="9" fillId="0" borderId="46" xfId="0" applyFont="1" applyBorder="1" applyAlignment="1">
      <alignment horizontal="center"/>
    </xf>
    <xf numFmtId="0" fontId="7" fillId="0" borderId="30" xfId="0" applyFont="1" applyBorder="1" applyAlignment="1">
      <alignment horizontal="center"/>
    </xf>
    <xf numFmtId="0" fontId="7" fillId="0" borderId="62" xfId="0" applyFont="1" applyBorder="1" applyAlignment="1">
      <alignment horizontal="center"/>
    </xf>
    <xf numFmtId="0" fontId="7" fillId="0" borderId="63" xfId="0" applyFont="1" applyBorder="1" applyAlignment="1">
      <alignment horizontal="center"/>
    </xf>
    <xf numFmtId="0" fontId="7" fillId="0" borderId="61" xfId="0" applyFont="1" applyBorder="1" applyAlignment="1">
      <alignment horizontal="center"/>
    </xf>
    <xf numFmtId="0" fontId="7" fillId="0" borderId="45" xfId="0" applyFont="1" applyBorder="1" applyAlignment="1">
      <alignment horizontal="center"/>
    </xf>
    <xf numFmtId="0" fontId="10" fillId="2" borderId="5" xfId="0" applyFont="1" applyFill="1" applyBorder="1" applyAlignment="1">
      <alignment horizontal="center" wrapText="1"/>
    </xf>
    <xf numFmtId="0" fontId="10" fillId="4" borderId="5" xfId="0" applyFont="1" applyFill="1" applyBorder="1" applyAlignment="1">
      <alignment wrapText="1"/>
    </xf>
    <xf numFmtId="0" fontId="10" fillId="4" borderId="36" xfId="0" applyFont="1" applyFill="1" applyBorder="1" applyAlignment="1">
      <alignment horizontal="center" wrapText="1"/>
    </xf>
    <xf numFmtId="0" fontId="7" fillId="0" borderId="64" xfId="0" applyFont="1" applyBorder="1" applyAlignment="1">
      <alignment horizontal="center"/>
    </xf>
    <xf numFmtId="0" fontId="10" fillId="0" borderId="5" xfId="0" applyFont="1" applyFill="1" applyBorder="1" applyAlignment="1">
      <alignment wrapText="1"/>
    </xf>
    <xf numFmtId="0" fontId="10" fillId="0" borderId="35" xfId="0" applyFont="1" applyFill="1" applyBorder="1" applyAlignment="1">
      <alignment wrapText="1"/>
    </xf>
    <xf numFmtId="0" fontId="10" fillId="2" borderId="42" xfId="0" applyFont="1" applyFill="1" applyBorder="1" applyAlignment="1">
      <alignment horizontal="center" wrapText="1"/>
    </xf>
    <xf numFmtId="0" fontId="10" fillId="0" borderId="42" xfId="0" applyFont="1" applyBorder="1" applyAlignment="1">
      <alignment horizontal="center" wrapText="1"/>
    </xf>
    <xf numFmtId="0" fontId="10" fillId="0" borderId="36" xfId="0" applyFont="1" applyFill="1" applyBorder="1" applyAlignment="1">
      <alignment horizontal="center" wrapText="1"/>
    </xf>
    <xf numFmtId="0" fontId="10" fillId="3" borderId="36" xfId="0" applyFont="1" applyFill="1" applyBorder="1" applyAlignment="1">
      <alignment horizontal="center" wrapText="1"/>
    </xf>
    <xf numFmtId="0" fontId="10" fillId="0" borderId="5" xfId="0" applyFont="1" applyBorder="1" applyAlignment="1">
      <alignment horizontal="center" wrapText="1"/>
    </xf>
    <xf numFmtId="0" fontId="15" fillId="0" borderId="41" xfId="0" applyFont="1" applyBorder="1" applyAlignment="1">
      <alignment horizontal="center" wrapText="1"/>
    </xf>
    <xf numFmtId="0" fontId="10" fillId="0" borderId="5" xfId="0" applyFont="1" applyFill="1" applyBorder="1" applyAlignment="1">
      <alignment horizontal="center" wrapText="1"/>
    </xf>
    <xf numFmtId="0" fontId="7" fillId="0" borderId="6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7" fillId="0" borderId="4" xfId="0" applyFont="1" applyFill="1" applyBorder="1" applyAlignment="1">
      <alignment horizontal="center"/>
    </xf>
    <xf numFmtId="0" fontId="7" fillId="0" borderId="28" xfId="0" applyFont="1" applyFill="1" applyBorder="1" applyAlignment="1">
      <alignment horizontal="center"/>
    </xf>
    <xf numFmtId="0" fontId="7" fillId="0" borderId="16" xfId="0" applyFont="1" applyFill="1" applyBorder="1" applyAlignment="1">
      <alignment horizontal="center"/>
    </xf>
    <xf numFmtId="0" fontId="15" fillId="0" borderId="24" xfId="0" applyFont="1" applyFill="1" applyBorder="1" applyAlignment="1">
      <alignment horizontal="center" wrapText="1"/>
    </xf>
    <xf numFmtId="0" fontId="10" fillId="0" borderId="24" xfId="0" applyFont="1" applyBorder="1" applyAlignment="1">
      <alignment horizontal="center" wrapText="1"/>
    </xf>
    <xf numFmtId="0" fontId="10" fillId="0" borderId="50" xfId="0" applyFont="1" applyFill="1" applyBorder="1" applyAlignment="1">
      <alignment horizontal="center" wrapText="1"/>
    </xf>
    <xf numFmtId="0" fontId="19" fillId="0" borderId="0" xfId="0" applyFont="1"/>
    <xf numFmtId="0" fontId="19" fillId="0" borderId="0" xfId="0" applyFont="1" applyAlignment="1">
      <alignment horizontal="center"/>
    </xf>
    <xf numFmtId="0" fontId="19" fillId="0" borderId="0" xfId="0" applyFont="1" applyAlignment="1">
      <alignment horizontal="right"/>
    </xf>
    <xf numFmtId="0" fontId="10" fillId="0" borderId="47" xfId="0" applyFont="1" applyBorder="1" applyAlignment="1">
      <alignment horizontal="center"/>
    </xf>
    <xf numFmtId="0" fontId="10" fillId="0" borderId="45" xfId="0" applyFont="1" applyBorder="1" applyAlignment="1">
      <alignment horizontal="center"/>
    </xf>
    <xf numFmtId="0" fontId="9" fillId="0" borderId="47" xfId="0" applyFont="1" applyBorder="1" applyAlignment="1">
      <alignment horizontal="center"/>
    </xf>
    <xf numFmtId="0" fontId="10" fillId="2" borderId="5" xfId="0" applyFont="1" applyFill="1" applyBorder="1" applyAlignment="1">
      <alignment horizontal="left" vertical="center" wrapText="1"/>
    </xf>
    <xf numFmtId="0" fontId="10" fillId="0" borderId="5" xfId="0" applyFont="1" applyBorder="1" applyAlignment="1">
      <alignment horizontal="left"/>
    </xf>
    <xf numFmtId="0" fontId="9" fillId="0" borderId="49" xfId="0" applyFont="1" applyBorder="1" applyAlignment="1">
      <alignment horizontal="center"/>
    </xf>
    <xf numFmtId="0" fontId="10" fillId="0" borderId="29" xfId="0" applyFont="1" applyBorder="1" applyAlignment="1">
      <alignment horizontal="center"/>
    </xf>
    <xf numFmtId="0" fontId="10" fillId="0" borderId="17" xfId="0" applyFont="1" applyBorder="1" applyAlignment="1">
      <alignment horizontal="center"/>
    </xf>
    <xf numFmtId="0" fontId="10" fillId="0" borderId="18" xfId="0" applyFont="1" applyBorder="1" applyAlignment="1">
      <alignment horizontal="center"/>
    </xf>
    <xf numFmtId="0" fontId="9" fillId="0" borderId="29" xfId="0" applyFont="1" applyBorder="1" applyAlignment="1">
      <alignment horizontal="center"/>
    </xf>
    <xf numFmtId="0" fontId="9" fillId="0" borderId="20" xfId="0" applyFont="1" applyBorder="1" applyAlignment="1">
      <alignment horizontal="center"/>
    </xf>
    <xf numFmtId="0" fontId="9" fillId="0" borderId="17" xfId="0" applyFont="1" applyBorder="1" applyAlignment="1">
      <alignment horizontal="center"/>
    </xf>
    <xf numFmtId="0" fontId="9" fillId="0" borderId="18" xfId="0" applyFont="1" applyBorder="1" applyAlignment="1">
      <alignment horizontal="center"/>
    </xf>
    <xf numFmtId="0" fontId="7" fillId="0" borderId="69" xfId="0" applyFont="1" applyBorder="1" applyAlignment="1">
      <alignment horizontal="center"/>
    </xf>
    <xf numFmtId="0" fontId="10" fillId="0" borderId="46" xfId="0" applyFont="1" applyBorder="1" applyAlignment="1">
      <alignment horizontal="center"/>
    </xf>
    <xf numFmtId="0" fontId="9" fillId="2" borderId="47" xfId="0" applyFont="1" applyFill="1" applyBorder="1" applyAlignment="1">
      <alignment horizontal="center"/>
    </xf>
    <xf numFmtId="0" fontId="10" fillId="4" borderId="4" xfId="0" applyFont="1" applyFill="1" applyBorder="1" applyAlignment="1">
      <alignment horizontal="center"/>
    </xf>
    <xf numFmtId="0" fontId="10" fillId="4" borderId="53" xfId="0" applyFont="1" applyFill="1" applyBorder="1" applyAlignment="1">
      <alignment horizontal="center"/>
    </xf>
    <xf numFmtId="0" fontId="10" fillId="2" borderId="52" xfId="0" applyFont="1" applyFill="1" applyBorder="1" applyAlignment="1">
      <alignment horizontal="center"/>
    </xf>
    <xf numFmtId="0" fontId="10" fillId="0" borderId="35" xfId="0" applyFont="1" applyBorder="1" applyAlignment="1">
      <alignment horizontal="left"/>
    </xf>
    <xf numFmtId="0" fontId="10" fillId="2" borderId="36" xfId="0" applyFont="1" applyFill="1" applyBorder="1" applyAlignment="1">
      <alignment horizontal="left" vertical="center" wrapText="1"/>
    </xf>
    <xf numFmtId="0" fontId="10" fillId="3" borderId="36" xfId="0" applyFont="1" applyFill="1" applyBorder="1" applyAlignment="1">
      <alignment horizontal="left" wrapText="1"/>
    </xf>
    <xf numFmtId="0" fontId="10" fillId="0" borderId="36" xfId="0" applyFont="1" applyBorder="1" applyAlignment="1">
      <alignment horizontal="left"/>
    </xf>
    <xf numFmtId="0" fontId="10" fillId="2" borderId="24" xfId="0" applyFont="1" applyFill="1" applyBorder="1" applyAlignment="1">
      <alignment horizontal="center"/>
    </xf>
    <xf numFmtId="0" fontId="10" fillId="4" borderId="5" xfId="0" applyFont="1" applyFill="1" applyBorder="1" applyAlignment="1">
      <alignment horizontal="center" wrapText="1"/>
    </xf>
    <xf numFmtId="0" fontId="10" fillId="3" borderId="5" xfId="0" applyFont="1" applyFill="1" applyBorder="1" applyAlignment="1">
      <alignment horizontal="center" wrapText="1"/>
    </xf>
    <xf numFmtId="0" fontId="5" fillId="3" borderId="0" xfId="0" applyFont="1" applyFill="1" applyBorder="1"/>
    <xf numFmtId="0" fontId="5" fillId="4" borderId="0" xfId="0" applyFont="1" applyFill="1" applyBorder="1"/>
    <xf numFmtId="0" fontId="19" fillId="0" borderId="0" xfId="0" applyFont="1" applyAlignment="1">
      <alignment horizontal="left"/>
    </xf>
    <xf numFmtId="0" fontId="10" fillId="0" borderId="30" xfId="0" applyFont="1" applyBorder="1" applyAlignment="1">
      <alignment horizontal="center"/>
    </xf>
    <xf numFmtId="0" fontId="10" fillId="0" borderId="32" xfId="0" applyFont="1" applyBorder="1" applyAlignment="1">
      <alignment horizontal="center"/>
    </xf>
    <xf numFmtId="0" fontId="10" fillId="0" borderId="33" xfId="0" applyFont="1" applyBorder="1" applyAlignment="1">
      <alignment horizontal="center"/>
    </xf>
    <xf numFmtId="0" fontId="9" fillId="2" borderId="32" xfId="0" applyFont="1" applyFill="1" applyBorder="1" applyAlignment="1">
      <alignment horizontal="center"/>
    </xf>
    <xf numFmtId="0" fontId="9" fillId="0" borderId="32" xfId="0" applyFont="1" applyBorder="1" applyAlignment="1">
      <alignment horizontal="center"/>
    </xf>
    <xf numFmtId="0" fontId="9" fillId="0" borderId="33" xfId="0" applyFont="1" applyBorder="1" applyAlignment="1">
      <alignment horizontal="center"/>
    </xf>
    <xf numFmtId="0" fontId="7" fillId="3" borderId="5" xfId="0" applyFont="1" applyFill="1" applyBorder="1" applyAlignment="1">
      <alignment horizontal="left"/>
    </xf>
    <xf numFmtId="0" fontId="7" fillId="4" borderId="5" xfId="0" applyFont="1" applyFill="1" applyBorder="1" applyAlignment="1">
      <alignment horizontal="left"/>
    </xf>
    <xf numFmtId="0" fontId="7" fillId="4" borderId="49" xfId="0" applyFont="1" applyFill="1" applyBorder="1" applyAlignment="1">
      <alignment horizontal="left"/>
    </xf>
    <xf numFmtId="0" fontId="10" fillId="3" borderId="5" xfId="0" applyFont="1" applyFill="1" applyBorder="1" applyAlignment="1">
      <alignment horizontal="left" wrapText="1"/>
    </xf>
    <xf numFmtId="0" fontId="10" fillId="4" borderId="5" xfId="0" applyFont="1" applyFill="1" applyBorder="1" applyAlignment="1">
      <alignment horizontal="left" wrapText="1"/>
    </xf>
    <xf numFmtId="0" fontId="10" fillId="0" borderId="5" xfId="0" applyFont="1" applyBorder="1" applyAlignment="1">
      <alignment horizontal="left" wrapText="1"/>
    </xf>
    <xf numFmtId="0" fontId="12" fillId="3" borderId="0" xfId="0" applyFont="1" applyFill="1" applyBorder="1"/>
    <xf numFmtId="0" fontId="12" fillId="4" borderId="0" xfId="0" applyFont="1" applyFill="1" applyBorder="1"/>
    <xf numFmtId="0" fontId="10" fillId="2" borderId="32" xfId="0" applyFont="1" applyFill="1" applyBorder="1" applyAlignment="1">
      <alignment horizontal="center"/>
    </xf>
    <xf numFmtId="0" fontId="10" fillId="2" borderId="50" xfId="0" applyFont="1" applyFill="1" applyBorder="1" applyAlignment="1">
      <alignment horizontal="left" wrapText="1"/>
    </xf>
    <xf numFmtId="0" fontId="11" fillId="0" borderId="9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55" xfId="0" applyFont="1" applyBorder="1" applyAlignment="1">
      <alignment horizontal="center"/>
    </xf>
    <xf numFmtId="0" fontId="11" fillId="0" borderId="21" xfId="0" applyFont="1" applyBorder="1" applyAlignment="1">
      <alignment horizontal="center"/>
    </xf>
    <xf numFmtId="0" fontId="9" fillId="0" borderId="42" xfId="0" applyFont="1" applyBorder="1" applyAlignment="1">
      <alignment horizontal="center"/>
    </xf>
    <xf numFmtId="0" fontId="9" fillId="0" borderId="44" xfId="0" applyFont="1" applyBorder="1" applyAlignment="1">
      <alignment horizontal="center"/>
    </xf>
    <xf numFmtId="0" fontId="10" fillId="4" borderId="43" xfId="0" applyFont="1" applyFill="1" applyBorder="1" applyAlignment="1">
      <alignment horizontal="center"/>
    </xf>
    <xf numFmtId="0" fontId="18" fillId="4" borderId="38" xfId="0" applyFont="1" applyFill="1" applyBorder="1" applyAlignment="1">
      <alignment horizontal="center"/>
    </xf>
    <xf numFmtId="0" fontId="10" fillId="0" borderId="44" xfId="0" applyFont="1" applyBorder="1" applyAlignment="1">
      <alignment horizontal="center"/>
    </xf>
    <xf numFmtId="0" fontId="7" fillId="0" borderId="70" xfId="0" applyFont="1" applyBorder="1" applyAlignment="1">
      <alignment horizontal="center"/>
    </xf>
    <xf numFmtId="0" fontId="7" fillId="0" borderId="71" xfId="0" applyFont="1" applyBorder="1" applyAlignment="1">
      <alignment horizontal="center"/>
    </xf>
    <xf numFmtId="0" fontId="5" fillId="0" borderId="42" xfId="1" applyFont="1" applyFill="1" applyBorder="1" applyAlignment="1">
      <alignment horizontal="center"/>
    </xf>
    <xf numFmtId="0" fontId="10" fillId="0" borderId="44" xfId="0" applyFont="1" applyFill="1" applyBorder="1" applyAlignment="1">
      <alignment horizontal="center"/>
    </xf>
    <xf numFmtId="0" fontId="10" fillId="0" borderId="44" xfId="0" applyFont="1" applyBorder="1"/>
    <xf numFmtId="0" fontId="10" fillId="0" borderId="43" xfId="0" applyFont="1" applyFill="1" applyBorder="1" applyAlignment="1">
      <alignment horizontal="center"/>
    </xf>
    <xf numFmtId="0" fontId="9" fillId="0" borderId="50" xfId="0" applyFont="1" applyBorder="1" applyAlignment="1">
      <alignment horizontal="center"/>
    </xf>
    <xf numFmtId="0" fontId="9" fillId="2" borderId="50" xfId="0" applyFont="1" applyFill="1" applyBorder="1" applyAlignment="1">
      <alignment horizontal="center"/>
    </xf>
    <xf numFmtId="0" fontId="7" fillId="0" borderId="5" xfId="0" applyFont="1" applyFill="1" applyBorder="1" applyAlignment="1">
      <alignment horizontal="center" wrapText="1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9" fillId="0" borderId="19" xfId="0" applyFont="1" applyBorder="1" applyAlignment="1">
      <alignment horizontal="center"/>
    </xf>
    <xf numFmtId="0" fontId="10" fillId="2" borderId="33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10" fillId="2" borderId="30" xfId="0" applyFont="1" applyFill="1" applyBorder="1" applyAlignment="1">
      <alignment horizontal="center"/>
    </xf>
    <xf numFmtId="0" fontId="9" fillId="2" borderId="42" xfId="0" applyFont="1" applyFill="1" applyBorder="1" applyAlignment="1">
      <alignment horizontal="center"/>
    </xf>
    <xf numFmtId="0" fontId="9" fillId="2" borderId="33" xfId="0" applyFont="1" applyFill="1" applyBorder="1" applyAlignment="1">
      <alignment horizontal="center"/>
    </xf>
    <xf numFmtId="0" fontId="9" fillId="2" borderId="44" xfId="0" applyFont="1" applyFill="1" applyBorder="1" applyAlignment="1">
      <alignment horizontal="center"/>
    </xf>
    <xf numFmtId="0" fontId="9" fillId="2" borderId="46" xfId="0" applyFont="1" applyFill="1" applyBorder="1" applyAlignment="1">
      <alignment horizontal="center"/>
    </xf>
    <xf numFmtId="0" fontId="7" fillId="4" borderId="37" xfId="0" applyFont="1" applyFill="1" applyBorder="1" applyAlignment="1"/>
    <xf numFmtId="0" fontId="12" fillId="3" borderId="0" xfId="0" applyFont="1" applyFill="1" applyBorder="1" applyAlignment="1">
      <alignment horizontal="center"/>
    </xf>
    <xf numFmtId="0" fontId="12" fillId="4" borderId="0" xfId="0" applyFont="1" applyFill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19" fillId="0" borderId="0" xfId="0" applyFont="1" applyBorder="1" applyAlignment="1"/>
    <xf numFmtId="0" fontId="6" fillId="0" borderId="32" xfId="0" applyFont="1" applyBorder="1" applyAlignment="1">
      <alignment horizontal="center"/>
    </xf>
    <xf numFmtId="0" fontId="5" fillId="2" borderId="32" xfId="1" applyFont="1" applyFill="1" applyBorder="1" applyAlignment="1">
      <alignment horizontal="center"/>
    </xf>
    <xf numFmtId="0" fontId="6" fillId="0" borderId="35" xfId="0" applyFont="1" applyBorder="1" applyAlignment="1">
      <alignment horizontal="center"/>
    </xf>
    <xf numFmtId="0" fontId="10" fillId="2" borderId="32" xfId="0" applyFont="1" applyFill="1" applyBorder="1" applyAlignment="1">
      <alignment horizontal="center" wrapText="1"/>
    </xf>
    <xf numFmtId="0" fontId="0" fillId="0" borderId="0" xfId="0" applyFont="1" applyAlignment="1"/>
    <xf numFmtId="0" fontId="6" fillId="3" borderId="6" xfId="0" applyFont="1" applyFill="1" applyBorder="1" applyAlignment="1">
      <alignment horizontal="center"/>
    </xf>
    <xf numFmtId="0" fontId="6" fillId="4" borderId="6" xfId="0" applyFont="1" applyFill="1" applyBorder="1" applyAlignment="1">
      <alignment horizontal="center"/>
    </xf>
    <xf numFmtId="0" fontId="7" fillId="0" borderId="30" xfId="0" applyFont="1" applyBorder="1" applyAlignment="1">
      <alignment horizontal="center"/>
    </xf>
    <xf numFmtId="0" fontId="7" fillId="0" borderId="39" xfId="0" applyFont="1" applyBorder="1" applyAlignment="1">
      <alignment horizontal="center"/>
    </xf>
    <xf numFmtId="0" fontId="7" fillId="0" borderId="31" xfId="0" applyFont="1" applyBorder="1" applyAlignment="1">
      <alignment horizontal="center"/>
    </xf>
    <xf numFmtId="0" fontId="7" fillId="0" borderId="45" xfId="0" applyFont="1" applyBorder="1" applyAlignment="1">
      <alignment horizontal="center"/>
    </xf>
    <xf numFmtId="0" fontId="17" fillId="3" borderId="50" xfId="0" applyFont="1" applyFill="1" applyBorder="1" applyAlignment="1">
      <alignment horizontal="center"/>
    </xf>
    <xf numFmtId="0" fontId="17" fillId="3" borderId="36" xfId="0" applyFont="1" applyFill="1" applyBorder="1" applyAlignment="1">
      <alignment horizontal="center"/>
    </xf>
    <xf numFmtId="0" fontId="9" fillId="3" borderId="42" xfId="0" applyFont="1" applyFill="1" applyBorder="1" applyAlignment="1">
      <alignment horizontal="center"/>
    </xf>
    <xf numFmtId="0" fontId="9" fillId="4" borderId="42" xfId="0" applyFont="1" applyFill="1" applyBorder="1" applyAlignment="1">
      <alignment horizontal="center"/>
    </xf>
    <xf numFmtId="0" fontId="9" fillId="4" borderId="43" xfId="0" applyFont="1" applyFill="1" applyBorder="1" applyAlignment="1">
      <alignment horizontal="center"/>
    </xf>
    <xf numFmtId="0" fontId="9" fillId="0" borderId="35" xfId="0" applyFont="1" applyBorder="1" applyAlignment="1">
      <alignment horizontal="center"/>
    </xf>
    <xf numFmtId="0" fontId="7" fillId="2" borderId="35" xfId="0" applyFont="1" applyFill="1" applyBorder="1" applyAlignment="1">
      <alignment horizontal="center"/>
    </xf>
    <xf numFmtId="0" fontId="10" fillId="3" borderId="36" xfId="0" applyFont="1" applyFill="1" applyBorder="1" applyAlignment="1">
      <alignment horizontal="left"/>
    </xf>
    <xf numFmtId="0" fontId="5" fillId="3" borderId="6" xfId="1" applyFont="1" applyFill="1" applyBorder="1" applyAlignment="1">
      <alignment horizontal="center" wrapText="1"/>
    </xf>
    <xf numFmtId="0" fontId="5" fillId="3" borderId="1" xfId="1" applyFont="1" applyFill="1" applyBorder="1" applyAlignment="1">
      <alignment horizontal="center" wrapText="1"/>
    </xf>
    <xf numFmtId="0" fontId="5" fillId="3" borderId="4" xfId="1" applyFont="1" applyFill="1" applyBorder="1" applyAlignment="1">
      <alignment horizontal="center" wrapText="1"/>
    </xf>
    <xf numFmtId="0" fontId="5" fillId="3" borderId="36" xfId="1" applyFont="1" applyFill="1" applyBorder="1" applyAlignment="1">
      <alignment horizontal="center" wrapText="1"/>
    </xf>
    <xf numFmtId="0" fontId="10" fillId="4" borderId="20" xfId="0" applyFont="1" applyFill="1" applyBorder="1" applyAlignment="1">
      <alignment horizontal="center"/>
    </xf>
    <xf numFmtId="0" fontId="7" fillId="2" borderId="42" xfId="0" applyFont="1" applyFill="1" applyBorder="1" applyAlignment="1">
      <alignment horizontal="left"/>
    </xf>
    <xf numFmtId="0" fontId="7" fillId="2" borderId="44" xfId="0" applyFont="1" applyFill="1" applyBorder="1" applyAlignment="1">
      <alignment horizontal="left"/>
    </xf>
    <xf numFmtId="0" fontId="5" fillId="3" borderId="28" xfId="1" applyFont="1" applyFill="1" applyBorder="1" applyAlignment="1">
      <alignment horizontal="center" wrapText="1"/>
    </xf>
    <xf numFmtId="0" fontId="5" fillId="3" borderId="50" xfId="1" applyFont="1" applyFill="1" applyBorder="1" applyAlignment="1">
      <alignment horizontal="center" wrapText="1"/>
    </xf>
    <xf numFmtId="0" fontId="12" fillId="3" borderId="36" xfId="0" applyFont="1" applyFill="1" applyBorder="1" applyAlignment="1">
      <alignment horizontal="center"/>
    </xf>
    <xf numFmtId="0" fontId="12" fillId="4" borderId="36" xfId="0" applyFont="1" applyFill="1" applyBorder="1" applyAlignment="1">
      <alignment horizontal="center"/>
    </xf>
    <xf numFmtId="0" fontId="13" fillId="4" borderId="38" xfId="0" applyFont="1" applyFill="1" applyBorder="1" applyAlignment="1">
      <alignment horizontal="center"/>
    </xf>
    <xf numFmtId="0" fontId="10" fillId="4" borderId="50" xfId="0" applyFont="1" applyFill="1" applyBorder="1" applyAlignment="1">
      <alignment horizontal="center" wrapText="1"/>
    </xf>
    <xf numFmtId="0" fontId="10" fillId="3" borderId="43" xfId="0" applyFont="1" applyFill="1" applyBorder="1" applyAlignment="1">
      <alignment horizontal="center"/>
    </xf>
    <xf numFmtId="164" fontId="7" fillId="0" borderId="42" xfId="0" applyNumberFormat="1" applyFont="1" applyFill="1" applyBorder="1" applyAlignment="1">
      <alignment horizontal="center"/>
    </xf>
    <xf numFmtId="164" fontId="7" fillId="0" borderId="44" xfId="0" applyNumberFormat="1" applyFont="1" applyFill="1" applyBorder="1" applyAlignment="1">
      <alignment horizontal="center"/>
    </xf>
    <xf numFmtId="0" fontId="12" fillId="4" borderId="37" xfId="0" applyFont="1" applyFill="1" applyBorder="1" applyAlignment="1">
      <alignment horizontal="center"/>
    </xf>
    <xf numFmtId="0" fontId="5" fillId="2" borderId="50" xfId="0" applyFont="1" applyFill="1" applyBorder="1" applyAlignment="1">
      <alignment horizontal="center" wrapText="1"/>
    </xf>
    <xf numFmtId="0" fontId="10" fillId="0" borderId="50" xfId="0" applyFont="1" applyBorder="1"/>
    <xf numFmtId="0" fontId="10" fillId="0" borderId="50" xfId="0" applyFont="1" applyBorder="1" applyAlignment="1">
      <alignment horizontal="left" wrapText="1"/>
    </xf>
    <xf numFmtId="0" fontId="7" fillId="2" borderId="50" xfId="0" applyFont="1" applyFill="1" applyBorder="1" applyAlignment="1">
      <alignment horizontal="left"/>
    </xf>
    <xf numFmtId="2" fontId="7" fillId="2" borderId="37" xfId="0" applyNumberFormat="1" applyFont="1" applyFill="1" applyBorder="1" applyAlignment="1">
      <alignment horizontal="center"/>
    </xf>
    <xf numFmtId="0" fontId="7" fillId="0" borderId="45" xfId="0" applyFont="1" applyBorder="1" applyAlignment="1">
      <alignment horizontal="center"/>
    </xf>
    <xf numFmtId="0" fontId="7" fillId="0" borderId="62" xfId="0" applyFont="1" applyBorder="1" applyAlignment="1">
      <alignment horizontal="center"/>
    </xf>
    <xf numFmtId="0" fontId="7" fillId="0" borderId="61" xfId="0" applyFont="1" applyBorder="1" applyAlignment="1">
      <alignment horizontal="center"/>
    </xf>
    <xf numFmtId="0" fontId="10" fillId="2" borderId="50" xfId="0" applyFont="1" applyFill="1" applyBorder="1" applyAlignment="1">
      <alignment horizontal="left"/>
    </xf>
    <xf numFmtId="0" fontId="10" fillId="0" borderId="24" xfId="0" applyFont="1" applyBorder="1"/>
    <xf numFmtId="0" fontId="15" fillId="0" borderId="24" xfId="0" applyFont="1" applyFill="1" applyBorder="1" applyAlignment="1">
      <alignment horizontal="center" vertical="center" wrapText="1"/>
    </xf>
    <xf numFmtId="0" fontId="10" fillId="3" borderId="50" xfId="0" applyFont="1" applyFill="1" applyBorder="1" applyAlignment="1">
      <alignment horizontal="left"/>
    </xf>
    <xf numFmtId="0" fontId="10" fillId="4" borderId="50" xfId="0" applyFont="1" applyFill="1" applyBorder="1" applyAlignment="1">
      <alignment horizontal="left" wrapText="1"/>
    </xf>
    <xf numFmtId="0" fontId="7" fillId="3" borderId="50" xfId="0" applyFont="1" applyFill="1" applyBorder="1" applyAlignment="1">
      <alignment horizontal="left"/>
    </xf>
    <xf numFmtId="0" fontId="7" fillId="4" borderId="50" xfId="0" applyFont="1" applyFill="1" applyBorder="1" applyAlignment="1">
      <alignment horizontal="left"/>
    </xf>
    <xf numFmtId="164" fontId="5" fillId="3" borderId="50" xfId="0" applyNumberFormat="1" applyFont="1" applyFill="1" applyBorder="1" applyAlignment="1">
      <alignment horizontal="center"/>
    </xf>
    <xf numFmtId="164" fontId="5" fillId="4" borderId="50" xfId="0" applyNumberFormat="1" applyFont="1" applyFill="1" applyBorder="1" applyAlignment="1">
      <alignment horizontal="center"/>
    </xf>
    <xf numFmtId="164" fontId="6" fillId="3" borderId="50" xfId="0" applyNumberFormat="1" applyFont="1" applyFill="1" applyBorder="1" applyAlignment="1">
      <alignment horizontal="center"/>
    </xf>
    <xf numFmtId="164" fontId="6" fillId="4" borderId="51" xfId="0" applyNumberFormat="1" applyFont="1" applyFill="1" applyBorder="1" applyAlignment="1">
      <alignment horizontal="center"/>
    </xf>
    <xf numFmtId="0" fontId="7" fillId="2" borderId="45" xfId="0" applyFont="1" applyFill="1" applyBorder="1" applyAlignment="1">
      <alignment horizontal="center" wrapText="1"/>
    </xf>
    <xf numFmtId="0" fontId="5" fillId="2" borderId="50" xfId="1" applyFont="1" applyFill="1" applyBorder="1" applyAlignment="1">
      <alignment horizontal="center"/>
    </xf>
    <xf numFmtId="0" fontId="10" fillId="0" borderId="54" xfId="0" applyFont="1" applyBorder="1" applyAlignment="1"/>
    <xf numFmtId="0" fontId="10" fillId="3" borderId="50" xfId="0" applyFont="1" applyFill="1" applyBorder="1" applyAlignment="1">
      <alignment horizontal="center" wrapText="1"/>
    </xf>
    <xf numFmtId="0" fontId="7" fillId="2" borderId="6" xfId="0" applyFont="1" applyFill="1" applyBorder="1" applyAlignment="1">
      <alignment horizontal="center"/>
    </xf>
    <xf numFmtId="0" fontId="7" fillId="2" borderId="36" xfId="0" applyFont="1" applyFill="1" applyBorder="1" applyAlignment="1">
      <alignment horizontal="center"/>
    </xf>
    <xf numFmtId="0" fontId="5" fillId="2" borderId="37" xfId="0" applyFont="1" applyFill="1" applyBorder="1" applyAlignment="1">
      <alignment horizontal="center"/>
    </xf>
    <xf numFmtId="0" fontId="5" fillId="0" borderId="15" xfId="0" applyFont="1" applyFill="1" applyBorder="1" applyAlignment="1">
      <alignment horizontal="center" wrapText="1"/>
    </xf>
    <xf numFmtId="0" fontId="5" fillId="2" borderId="52" xfId="0" applyFont="1" applyFill="1" applyBorder="1" applyAlignment="1">
      <alignment horizontal="left"/>
    </xf>
    <xf numFmtId="0" fontId="17" fillId="2" borderId="52" xfId="0" applyFont="1" applyFill="1" applyBorder="1" applyAlignment="1">
      <alignment horizontal="center"/>
    </xf>
    <xf numFmtId="0" fontId="5" fillId="4" borderId="28" xfId="1" applyFont="1" applyFill="1" applyBorder="1" applyAlignment="1">
      <alignment horizontal="center" wrapText="1"/>
    </xf>
    <xf numFmtId="0" fontId="5" fillId="4" borderId="1" xfId="1" applyFont="1" applyFill="1" applyBorder="1" applyAlignment="1">
      <alignment horizontal="center" wrapText="1"/>
    </xf>
    <xf numFmtId="0" fontId="5" fillId="4" borderId="16" xfId="1" applyFont="1" applyFill="1" applyBorder="1" applyAlignment="1">
      <alignment horizontal="center" wrapText="1"/>
    </xf>
    <xf numFmtId="0" fontId="5" fillId="4" borderId="5" xfId="1" applyFont="1" applyFill="1" applyBorder="1" applyAlignment="1">
      <alignment horizontal="center" wrapText="1"/>
    </xf>
    <xf numFmtId="0" fontId="5" fillId="4" borderId="4" xfId="1" applyFont="1" applyFill="1" applyBorder="1" applyAlignment="1">
      <alignment horizontal="center" wrapText="1"/>
    </xf>
    <xf numFmtId="0" fontId="10" fillId="2" borderId="42" xfId="0" applyFont="1" applyFill="1" applyBorder="1" applyAlignment="1">
      <alignment horizontal="left"/>
    </xf>
    <xf numFmtId="0" fontId="5" fillId="3" borderId="28" xfId="1" applyFont="1" applyFill="1" applyBorder="1" applyAlignment="1">
      <alignment horizontal="center"/>
    </xf>
    <xf numFmtId="0" fontId="5" fillId="3" borderId="1" xfId="1" applyFont="1" applyFill="1" applyBorder="1" applyAlignment="1">
      <alignment horizontal="center"/>
    </xf>
    <xf numFmtId="0" fontId="5" fillId="3" borderId="16" xfId="1" applyFont="1" applyFill="1" applyBorder="1" applyAlignment="1">
      <alignment horizontal="center"/>
    </xf>
    <xf numFmtId="0" fontId="5" fillId="3" borderId="5" xfId="1" applyFont="1" applyFill="1" applyBorder="1" applyAlignment="1">
      <alignment horizontal="center"/>
    </xf>
    <xf numFmtId="0" fontId="5" fillId="3" borderId="4" xfId="1" applyFont="1" applyFill="1" applyBorder="1" applyAlignment="1">
      <alignment horizontal="center"/>
    </xf>
    <xf numFmtId="0" fontId="5" fillId="3" borderId="16" xfId="1" applyFont="1" applyFill="1" applyBorder="1" applyAlignment="1">
      <alignment horizontal="center" wrapText="1"/>
    </xf>
    <xf numFmtId="0" fontId="5" fillId="3" borderId="5" xfId="1" applyFont="1" applyFill="1" applyBorder="1" applyAlignment="1">
      <alignment horizontal="center" wrapText="1"/>
    </xf>
    <xf numFmtId="0" fontId="10" fillId="4" borderId="36" xfId="0" applyFont="1" applyFill="1" applyBorder="1" applyAlignment="1">
      <alignment horizontal="left"/>
    </xf>
    <xf numFmtId="0" fontId="9" fillId="3" borderId="50" xfId="0" applyFont="1" applyFill="1" applyBorder="1" applyAlignment="1">
      <alignment horizontal="center"/>
    </xf>
    <xf numFmtId="0" fontId="9" fillId="4" borderId="5" xfId="0" applyFont="1" applyFill="1" applyBorder="1" applyAlignment="1">
      <alignment horizontal="center"/>
    </xf>
    <xf numFmtId="0" fontId="9" fillId="4" borderId="50" xfId="0" applyFont="1" applyFill="1" applyBorder="1" applyAlignment="1">
      <alignment horizontal="center"/>
    </xf>
    <xf numFmtId="0" fontId="9" fillId="3" borderId="53" xfId="0" applyFont="1" applyFill="1" applyBorder="1" applyAlignment="1">
      <alignment horizontal="center"/>
    </xf>
    <xf numFmtId="0" fontId="8" fillId="3" borderId="42" xfId="0" applyFont="1" applyFill="1" applyBorder="1" applyAlignment="1">
      <alignment horizontal="center"/>
    </xf>
    <xf numFmtId="0" fontId="9" fillId="4" borderId="53" xfId="0" applyFont="1" applyFill="1" applyBorder="1" applyAlignment="1">
      <alignment horizontal="center"/>
    </xf>
    <xf numFmtId="164" fontId="6" fillId="4" borderId="28" xfId="0" applyNumberFormat="1" applyFont="1" applyFill="1" applyBorder="1" applyAlignment="1">
      <alignment horizontal="center"/>
    </xf>
    <xf numFmtId="0" fontId="9" fillId="4" borderId="51" xfId="0" applyFont="1" applyFill="1" applyBorder="1" applyAlignment="1">
      <alignment horizontal="center"/>
    </xf>
    <xf numFmtId="0" fontId="7" fillId="4" borderId="46" xfId="0" applyFont="1" applyFill="1" applyBorder="1" applyAlignment="1">
      <alignment horizontal="left"/>
    </xf>
    <xf numFmtId="0" fontId="8" fillId="4" borderId="34" xfId="0" applyFont="1" applyFill="1" applyBorder="1" applyAlignment="1">
      <alignment horizontal="center"/>
    </xf>
    <xf numFmtId="0" fontId="10" fillId="4" borderId="40" xfId="0" applyFont="1" applyFill="1" applyBorder="1" applyAlignment="1">
      <alignment horizontal="center"/>
    </xf>
    <xf numFmtId="0" fontId="10" fillId="4" borderId="74" xfId="0" applyFont="1" applyFill="1" applyBorder="1" applyAlignment="1">
      <alignment horizontal="center"/>
    </xf>
    <xf numFmtId="0" fontId="10" fillId="4" borderId="72" xfId="0" applyFont="1" applyFill="1" applyBorder="1" applyAlignment="1">
      <alignment horizontal="center"/>
    </xf>
    <xf numFmtId="0" fontId="10" fillId="4" borderId="73" xfId="0" applyFont="1" applyFill="1" applyBorder="1" applyAlignment="1">
      <alignment horizontal="center"/>
    </xf>
    <xf numFmtId="164" fontId="6" fillId="4" borderId="40" xfId="0" applyNumberFormat="1" applyFont="1" applyFill="1" applyBorder="1" applyAlignment="1">
      <alignment horizontal="center"/>
    </xf>
    <xf numFmtId="0" fontId="10" fillId="4" borderId="75" xfId="0" applyFont="1" applyFill="1" applyBorder="1" applyAlignment="1">
      <alignment horizontal="center"/>
    </xf>
    <xf numFmtId="0" fontId="5" fillId="4" borderId="5" xfId="0" applyFont="1" applyFill="1" applyBorder="1" applyAlignment="1">
      <alignment horizontal="center" wrapText="1"/>
    </xf>
    <xf numFmtId="164" fontId="10" fillId="3" borderId="28" xfId="0" applyNumberFormat="1" applyFont="1" applyFill="1" applyBorder="1" applyAlignment="1">
      <alignment horizontal="center"/>
    </xf>
    <xf numFmtId="0" fontId="10" fillId="3" borderId="55" xfId="0" applyFont="1" applyFill="1" applyBorder="1" applyAlignment="1">
      <alignment horizontal="center"/>
    </xf>
    <xf numFmtId="0" fontId="10" fillId="3" borderId="2" xfId="0" applyFont="1" applyFill="1" applyBorder="1" applyAlignment="1">
      <alignment horizontal="center"/>
    </xf>
    <xf numFmtId="0" fontId="10" fillId="3" borderId="21" xfId="0" applyFont="1" applyFill="1" applyBorder="1" applyAlignment="1">
      <alignment horizontal="center"/>
    </xf>
    <xf numFmtId="164" fontId="10" fillId="3" borderId="48" xfId="0" applyNumberFormat="1" applyFont="1" applyFill="1" applyBorder="1" applyAlignment="1">
      <alignment horizontal="center"/>
    </xf>
    <xf numFmtId="0" fontId="10" fillId="3" borderId="7" xfId="0" applyFont="1" applyFill="1" applyBorder="1" applyAlignment="1">
      <alignment horizontal="center"/>
    </xf>
    <xf numFmtId="0" fontId="10" fillId="4" borderId="1" xfId="0" applyFont="1" applyFill="1" applyBorder="1" applyAlignment="1">
      <alignment horizontal="center"/>
    </xf>
    <xf numFmtId="164" fontId="10" fillId="4" borderId="55" xfId="0" applyNumberFormat="1" applyFont="1" applyFill="1" applyBorder="1" applyAlignment="1">
      <alignment horizontal="center"/>
    </xf>
    <xf numFmtId="164" fontId="6" fillId="4" borderId="49" xfId="0" applyNumberFormat="1" applyFont="1" applyFill="1" applyBorder="1" applyAlignment="1">
      <alignment horizontal="center"/>
    </xf>
    <xf numFmtId="0" fontId="12" fillId="4" borderId="5" xfId="0" applyFont="1" applyFill="1" applyBorder="1" applyAlignment="1">
      <alignment horizontal="center"/>
    </xf>
    <xf numFmtId="0" fontId="5" fillId="4" borderId="6" xfId="1" applyFont="1" applyFill="1" applyBorder="1" applyAlignment="1">
      <alignment horizontal="center"/>
    </xf>
    <xf numFmtId="0" fontId="12" fillId="0" borderId="52" xfId="0" applyFont="1" applyBorder="1" applyAlignment="1">
      <alignment horizontal="center"/>
    </xf>
    <xf numFmtId="0" fontId="12" fillId="0" borderId="50" xfId="0" applyFont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2" fontId="6" fillId="4" borderId="37" xfId="0" applyNumberFormat="1" applyFont="1" applyFill="1" applyBorder="1" applyAlignment="1">
      <alignment horizontal="center"/>
    </xf>
    <xf numFmtId="2" fontId="5" fillId="3" borderId="5" xfId="0" applyNumberFormat="1" applyFont="1" applyFill="1" applyBorder="1" applyAlignment="1">
      <alignment horizontal="center"/>
    </xf>
    <xf numFmtId="0" fontId="21" fillId="4" borderId="36" xfId="0" applyFont="1" applyFill="1" applyBorder="1" applyAlignment="1">
      <alignment horizontal="center"/>
    </xf>
    <xf numFmtId="164" fontId="7" fillId="4" borderId="36" xfId="0" applyNumberFormat="1" applyFont="1" applyFill="1" applyBorder="1" applyAlignment="1">
      <alignment horizontal="center"/>
    </xf>
    <xf numFmtId="164" fontId="5" fillId="3" borderId="38" xfId="0" applyNumberFormat="1" applyFont="1" applyFill="1" applyBorder="1" applyAlignment="1">
      <alignment horizontal="center"/>
    </xf>
    <xf numFmtId="0" fontId="7" fillId="3" borderId="37" xfId="0" applyFont="1" applyFill="1" applyBorder="1" applyAlignment="1"/>
    <xf numFmtId="164" fontId="6" fillId="4" borderId="38" xfId="0" applyNumberFormat="1" applyFont="1" applyFill="1" applyBorder="1" applyAlignment="1">
      <alignment horizontal="center"/>
    </xf>
    <xf numFmtId="164" fontId="6" fillId="4" borderId="37" xfId="0" applyNumberFormat="1" applyFont="1" applyFill="1" applyBorder="1" applyAlignment="1">
      <alignment horizontal="center"/>
    </xf>
    <xf numFmtId="0" fontId="9" fillId="4" borderId="36" xfId="0" applyFont="1" applyFill="1" applyBorder="1" applyAlignment="1">
      <alignment horizontal="center"/>
    </xf>
    <xf numFmtId="0" fontId="5" fillId="2" borderId="42" xfId="0" applyFont="1" applyFill="1" applyBorder="1" applyAlignment="1">
      <alignment horizontal="center"/>
    </xf>
    <xf numFmtId="0" fontId="5" fillId="3" borderId="42" xfId="0" applyFont="1" applyFill="1" applyBorder="1" applyAlignment="1">
      <alignment horizontal="center"/>
    </xf>
    <xf numFmtId="0" fontId="5" fillId="3" borderId="36" xfId="0" applyFont="1" applyFill="1" applyBorder="1" applyAlignment="1">
      <alignment horizontal="left"/>
    </xf>
    <xf numFmtId="0" fontId="9" fillId="3" borderId="36" xfId="0" applyFont="1" applyFill="1" applyBorder="1" applyAlignment="1">
      <alignment horizontal="center"/>
    </xf>
    <xf numFmtId="0" fontId="5" fillId="3" borderId="38" xfId="0" applyFont="1" applyFill="1" applyBorder="1" applyAlignment="1">
      <alignment horizontal="center"/>
    </xf>
    <xf numFmtId="0" fontId="5" fillId="3" borderId="48" xfId="0" applyFont="1" applyFill="1" applyBorder="1" applyAlignment="1">
      <alignment horizontal="center"/>
    </xf>
    <xf numFmtId="0" fontId="7" fillId="4" borderId="54" xfId="0" applyFont="1" applyFill="1" applyBorder="1" applyAlignment="1">
      <alignment horizontal="left"/>
    </xf>
    <xf numFmtId="0" fontId="9" fillId="4" borderId="44" xfId="0" applyFont="1" applyFill="1" applyBorder="1" applyAlignment="1">
      <alignment horizontal="center"/>
    </xf>
    <xf numFmtId="2" fontId="5" fillId="3" borderId="38" xfId="0" applyNumberFormat="1" applyFont="1" applyFill="1" applyBorder="1" applyAlignment="1">
      <alignment horizontal="center"/>
    </xf>
    <xf numFmtId="0" fontId="10" fillId="2" borderId="35" xfId="0" applyFont="1" applyFill="1" applyBorder="1" applyAlignment="1">
      <alignment horizontal="left" wrapText="1"/>
    </xf>
    <xf numFmtId="0" fontId="5" fillId="0" borderId="52" xfId="0" applyFont="1" applyBorder="1" applyAlignment="1">
      <alignment horizontal="center"/>
    </xf>
    <xf numFmtId="2" fontId="6" fillId="4" borderId="49" xfId="0" applyNumberFormat="1" applyFont="1" applyFill="1" applyBorder="1" applyAlignment="1">
      <alignment horizontal="center"/>
    </xf>
    <xf numFmtId="0" fontId="10" fillId="3" borderId="42" xfId="0" applyFont="1" applyFill="1" applyBorder="1" applyAlignment="1">
      <alignment horizontal="center" wrapText="1"/>
    </xf>
    <xf numFmtId="2" fontId="5" fillId="3" borderId="48" xfId="0" applyNumberFormat="1" applyFont="1" applyFill="1" applyBorder="1" applyAlignment="1">
      <alignment horizontal="center"/>
    </xf>
    <xf numFmtId="164" fontId="5" fillId="3" borderId="5" xfId="0" applyNumberFormat="1" applyFont="1" applyFill="1" applyBorder="1" applyAlignment="1">
      <alignment horizontal="center"/>
    </xf>
    <xf numFmtId="0" fontId="10" fillId="4" borderId="29" xfId="0" applyFont="1" applyFill="1" applyBorder="1"/>
    <xf numFmtId="0" fontId="10" fillId="4" borderId="17" xfId="0" applyFont="1" applyFill="1" applyBorder="1"/>
    <xf numFmtId="0" fontId="10" fillId="4" borderId="19" xfId="0" applyFont="1" applyFill="1" applyBorder="1"/>
    <xf numFmtId="0" fontId="10" fillId="4" borderId="18" xfId="0" applyFont="1" applyFill="1" applyBorder="1"/>
    <xf numFmtId="0" fontId="10" fillId="2" borderId="5" xfId="0" applyFont="1" applyFill="1" applyBorder="1" applyAlignment="1">
      <alignment horizontal="center" vertical="center" wrapText="1"/>
    </xf>
    <xf numFmtId="0" fontId="6" fillId="4" borderId="49" xfId="0" applyFont="1" applyFill="1" applyBorder="1" applyAlignment="1">
      <alignment horizontal="center"/>
    </xf>
    <xf numFmtId="0" fontId="9" fillId="3" borderId="44" xfId="0" applyFont="1" applyFill="1" applyBorder="1" applyAlignment="1">
      <alignment horizontal="center"/>
    </xf>
    <xf numFmtId="0" fontId="9" fillId="3" borderId="51" xfId="0" applyFont="1" applyFill="1" applyBorder="1" applyAlignment="1">
      <alignment horizontal="center"/>
    </xf>
    <xf numFmtId="0" fontId="6" fillId="3" borderId="44" xfId="0" applyFont="1" applyFill="1" applyBorder="1" applyAlignment="1">
      <alignment horizontal="center"/>
    </xf>
    <xf numFmtId="0" fontId="10" fillId="3" borderId="20" xfId="0" applyFont="1" applyFill="1" applyBorder="1" applyAlignment="1">
      <alignment horizontal="center"/>
    </xf>
    <xf numFmtId="0" fontId="10" fillId="3" borderId="17" xfId="0" applyFont="1" applyFill="1" applyBorder="1" applyAlignment="1">
      <alignment horizontal="center"/>
    </xf>
    <xf numFmtId="0" fontId="10" fillId="3" borderId="19" xfId="0" applyFont="1" applyFill="1" applyBorder="1" applyAlignment="1">
      <alignment horizontal="center"/>
    </xf>
    <xf numFmtId="0" fontId="10" fillId="3" borderId="18" xfId="0" applyFont="1" applyFill="1" applyBorder="1" applyAlignment="1">
      <alignment horizontal="center"/>
    </xf>
    <xf numFmtId="164" fontId="6" fillId="3" borderId="42" xfId="0" applyNumberFormat="1" applyFont="1" applyFill="1" applyBorder="1" applyAlignment="1">
      <alignment horizontal="center"/>
    </xf>
    <xf numFmtId="164" fontId="6" fillId="3" borderId="44" xfId="0" applyNumberFormat="1" applyFont="1" applyFill="1" applyBorder="1" applyAlignment="1">
      <alignment horizontal="center"/>
    </xf>
    <xf numFmtId="0" fontId="10" fillId="3" borderId="29" xfId="0" applyFont="1" applyFill="1" applyBorder="1" applyAlignment="1">
      <alignment horizontal="center"/>
    </xf>
    <xf numFmtId="0" fontId="10" fillId="3" borderId="51" xfId="0" applyFont="1" applyFill="1" applyBorder="1" applyAlignment="1">
      <alignment horizontal="center"/>
    </xf>
    <xf numFmtId="0" fontId="5" fillId="4" borderId="36" xfId="1" applyFont="1" applyFill="1" applyBorder="1" applyAlignment="1">
      <alignment horizontal="center"/>
    </xf>
    <xf numFmtId="0" fontId="10" fillId="3" borderId="36" xfId="0" applyFont="1" applyFill="1" applyBorder="1" applyAlignment="1">
      <alignment wrapText="1"/>
    </xf>
    <xf numFmtId="0" fontId="7" fillId="4" borderId="42" xfId="0" applyFont="1" applyFill="1" applyBorder="1" applyAlignment="1">
      <alignment horizontal="center"/>
    </xf>
    <xf numFmtId="2" fontId="7" fillId="4" borderId="42" xfId="0" applyNumberFormat="1" applyFont="1" applyFill="1" applyBorder="1" applyAlignment="1">
      <alignment horizontal="center"/>
    </xf>
    <xf numFmtId="0" fontId="9" fillId="0" borderId="24" xfId="0" applyFont="1" applyBorder="1" applyAlignment="1">
      <alignment horizontal="center"/>
    </xf>
    <xf numFmtId="0" fontId="7" fillId="0" borderId="45" xfId="0" applyFont="1" applyBorder="1" applyAlignment="1">
      <alignment horizontal="center"/>
    </xf>
    <xf numFmtId="0" fontId="12" fillId="0" borderId="45" xfId="0" applyFont="1" applyBorder="1"/>
    <xf numFmtId="0" fontId="10" fillId="4" borderId="28" xfId="0" applyFont="1" applyFill="1" applyBorder="1" applyAlignment="1">
      <alignment horizontal="center"/>
    </xf>
    <xf numFmtId="0" fontId="10" fillId="4" borderId="16" xfId="0" applyFont="1" applyFill="1" applyBorder="1" applyAlignment="1">
      <alignment horizontal="center"/>
    </xf>
    <xf numFmtId="0" fontId="10" fillId="2" borderId="50" xfId="0" applyFont="1" applyFill="1" applyBorder="1"/>
    <xf numFmtId="0" fontId="10" fillId="0" borderId="50" xfId="0" applyFont="1" applyFill="1" applyBorder="1"/>
    <xf numFmtId="0" fontId="10" fillId="0" borderId="50" xfId="0" applyFont="1" applyFill="1" applyBorder="1" applyAlignment="1">
      <alignment horizontal="center" vertical="center" wrapText="1"/>
    </xf>
    <xf numFmtId="0" fontId="10" fillId="0" borderId="50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wrapText="1"/>
    </xf>
    <xf numFmtId="0" fontId="7" fillId="0" borderId="76" xfId="0" applyFont="1" applyBorder="1" applyAlignment="1">
      <alignment horizontal="center"/>
    </xf>
    <xf numFmtId="0" fontId="7" fillId="0" borderId="77" xfId="0" applyFont="1" applyBorder="1" applyAlignment="1">
      <alignment horizontal="center"/>
    </xf>
    <xf numFmtId="0" fontId="5" fillId="3" borderId="53" xfId="0" applyFont="1" applyFill="1" applyBorder="1" applyAlignment="1">
      <alignment horizontal="center"/>
    </xf>
    <xf numFmtId="0" fontId="5" fillId="3" borderId="43" xfId="0" applyFont="1" applyFill="1" applyBorder="1" applyAlignment="1">
      <alignment horizontal="center"/>
    </xf>
    <xf numFmtId="164" fontId="6" fillId="3" borderId="37" xfId="0" applyNumberFormat="1" applyFont="1" applyFill="1" applyBorder="1" applyAlignment="1">
      <alignment horizontal="center"/>
    </xf>
    <xf numFmtId="0" fontId="10" fillId="0" borderId="52" xfId="0" applyFont="1" applyFill="1" applyBorder="1" applyAlignment="1">
      <alignment horizontal="center"/>
    </xf>
    <xf numFmtId="0" fontId="15" fillId="0" borderId="25" xfId="0" applyFont="1" applyFill="1" applyBorder="1" applyAlignment="1">
      <alignment horizontal="center" wrapText="1"/>
    </xf>
    <xf numFmtId="0" fontId="6" fillId="4" borderId="44" xfId="0" applyFont="1" applyFill="1" applyBorder="1" applyAlignment="1">
      <alignment horizontal="center"/>
    </xf>
    <xf numFmtId="0" fontId="10" fillId="0" borderId="35" xfId="0" applyFont="1" applyFill="1" applyBorder="1" applyAlignment="1">
      <alignment horizontal="left" wrapText="1"/>
    </xf>
    <xf numFmtId="164" fontId="5" fillId="4" borderId="36" xfId="0" applyNumberFormat="1" applyFont="1" applyFill="1" applyBorder="1" applyAlignment="1">
      <alignment horizontal="center"/>
    </xf>
    <xf numFmtId="164" fontId="6" fillId="3" borderId="36" xfId="0" applyNumberFormat="1" applyFont="1" applyFill="1" applyBorder="1" applyAlignment="1">
      <alignment horizontal="center"/>
    </xf>
    <xf numFmtId="0" fontId="9" fillId="3" borderId="37" xfId="0" applyFont="1" applyFill="1" applyBorder="1" applyAlignment="1">
      <alignment horizontal="center"/>
    </xf>
    <xf numFmtId="0" fontId="9" fillId="3" borderId="20" xfId="0" applyFont="1" applyFill="1" applyBorder="1" applyAlignment="1">
      <alignment horizontal="center"/>
    </xf>
    <xf numFmtId="0" fontId="9" fillId="3" borderId="17" xfId="0" applyFont="1" applyFill="1" applyBorder="1" applyAlignment="1">
      <alignment horizontal="center"/>
    </xf>
    <xf numFmtId="0" fontId="9" fillId="3" borderId="19" xfId="0" applyFont="1" applyFill="1" applyBorder="1" applyAlignment="1">
      <alignment horizontal="center"/>
    </xf>
    <xf numFmtId="0" fontId="9" fillId="3" borderId="29" xfId="0" applyFont="1" applyFill="1" applyBorder="1" applyAlignment="1">
      <alignment horizontal="center"/>
    </xf>
    <xf numFmtId="0" fontId="9" fillId="3" borderId="18" xfId="0" applyFont="1" applyFill="1" applyBorder="1" applyAlignment="1">
      <alignment horizontal="center"/>
    </xf>
    <xf numFmtId="0" fontId="9" fillId="3" borderId="49" xfId="0" applyFont="1" applyFill="1" applyBorder="1" applyAlignment="1">
      <alignment horizontal="center"/>
    </xf>
    <xf numFmtId="0" fontId="7" fillId="4" borderId="53" xfId="0" applyFont="1" applyFill="1" applyBorder="1" applyAlignment="1">
      <alignment horizontal="left"/>
    </xf>
    <xf numFmtId="0" fontId="7" fillId="3" borderId="37" xfId="0" applyFont="1" applyFill="1" applyBorder="1" applyAlignment="1">
      <alignment horizontal="left"/>
    </xf>
    <xf numFmtId="0" fontId="10" fillId="0" borderId="52" xfId="0" applyFont="1" applyBorder="1" applyAlignment="1">
      <alignment horizontal="center"/>
    </xf>
    <xf numFmtId="0" fontId="21" fillId="4" borderId="50" xfId="0" applyFont="1" applyFill="1" applyBorder="1" applyAlignment="1">
      <alignment horizontal="center"/>
    </xf>
    <xf numFmtId="0" fontId="7" fillId="4" borderId="38" xfId="0" applyFont="1" applyFill="1" applyBorder="1" applyAlignment="1"/>
    <xf numFmtId="164" fontId="6" fillId="2" borderId="53" xfId="0" applyNumberFormat="1" applyFont="1" applyFill="1" applyBorder="1" applyAlignment="1">
      <alignment horizontal="center"/>
    </xf>
    <xf numFmtId="0" fontId="9" fillId="2" borderId="51" xfId="0" applyFont="1" applyFill="1" applyBorder="1" applyAlignment="1">
      <alignment horizontal="center"/>
    </xf>
    <xf numFmtId="164" fontId="6" fillId="2" borderId="51" xfId="0" applyNumberFormat="1" applyFont="1" applyFill="1" applyBorder="1" applyAlignment="1">
      <alignment horizontal="center"/>
    </xf>
    <xf numFmtId="0" fontId="5" fillId="3" borderId="43" xfId="1" applyFont="1" applyFill="1" applyBorder="1" applyAlignment="1">
      <alignment horizontal="center"/>
    </xf>
    <xf numFmtId="164" fontId="5" fillId="3" borderId="48" xfId="0" applyNumberFormat="1" applyFont="1" applyFill="1" applyBorder="1" applyAlignment="1">
      <alignment horizontal="center"/>
    </xf>
    <xf numFmtId="0" fontId="13" fillId="4" borderId="37" xfId="0" applyFont="1" applyFill="1" applyBorder="1" applyAlignment="1">
      <alignment horizontal="center"/>
    </xf>
    <xf numFmtId="0" fontId="10" fillId="0" borderId="35" xfId="0" applyFont="1" applyBorder="1" applyAlignment="1">
      <alignment wrapText="1"/>
    </xf>
    <xf numFmtId="164" fontId="5" fillId="4" borderId="5" xfId="0" applyNumberFormat="1" applyFont="1" applyFill="1" applyBorder="1" applyAlignment="1">
      <alignment horizontal="center"/>
    </xf>
    <xf numFmtId="0" fontId="13" fillId="3" borderId="37" xfId="0" applyFont="1" applyFill="1" applyBorder="1" applyAlignment="1">
      <alignment horizontal="center"/>
    </xf>
    <xf numFmtId="164" fontId="6" fillId="3" borderId="49" xfId="0" applyNumberFormat="1" applyFont="1" applyFill="1" applyBorder="1" applyAlignment="1">
      <alignment horizontal="center"/>
    </xf>
    <xf numFmtId="0" fontId="7" fillId="2" borderId="25" xfId="0" applyFont="1" applyFill="1" applyBorder="1" applyAlignment="1">
      <alignment horizontal="center"/>
    </xf>
    <xf numFmtId="0" fontId="17" fillId="2" borderId="45" xfId="0" applyFont="1" applyFill="1" applyBorder="1" applyAlignment="1">
      <alignment horizontal="center"/>
    </xf>
    <xf numFmtId="0" fontId="10" fillId="2" borderId="54" xfId="0" applyFont="1" applyFill="1" applyBorder="1" applyAlignment="1">
      <alignment horizontal="center"/>
    </xf>
    <xf numFmtId="0" fontId="10" fillId="2" borderId="41" xfId="0" applyFont="1" applyFill="1" applyBorder="1" applyAlignment="1">
      <alignment horizontal="left"/>
    </xf>
    <xf numFmtId="0" fontId="9" fillId="2" borderId="57" xfId="0" applyFont="1" applyFill="1" applyBorder="1" applyAlignment="1">
      <alignment horizontal="center"/>
    </xf>
    <xf numFmtId="0" fontId="5" fillId="2" borderId="41" xfId="0" applyFont="1" applyFill="1" applyBorder="1" applyAlignment="1">
      <alignment horizontal="center"/>
    </xf>
    <xf numFmtId="0" fontId="10" fillId="2" borderId="24" xfId="0" applyFont="1" applyFill="1" applyBorder="1" applyAlignment="1">
      <alignment horizontal="center" wrapText="1"/>
    </xf>
    <xf numFmtId="0" fontId="5" fillId="2" borderId="35" xfId="0" applyFont="1" applyFill="1" applyBorder="1" applyAlignment="1">
      <alignment horizontal="center"/>
    </xf>
    <xf numFmtId="0" fontId="10" fillId="2" borderId="41" xfId="0" applyFont="1" applyFill="1" applyBorder="1" applyAlignment="1">
      <alignment horizontal="center"/>
    </xf>
    <xf numFmtId="0" fontId="10" fillId="2" borderId="54" xfId="0" applyFont="1" applyFill="1" applyBorder="1" applyAlignment="1">
      <alignment horizontal="left" wrapText="1"/>
    </xf>
    <xf numFmtId="0" fontId="10" fillId="2" borderId="41" xfId="0" applyFont="1" applyFill="1" applyBorder="1" applyAlignment="1">
      <alignment horizontal="center" wrapText="1"/>
    </xf>
    <xf numFmtId="0" fontId="5" fillId="2" borderId="10" xfId="0" applyFont="1" applyFill="1" applyBorder="1" applyAlignment="1">
      <alignment horizontal="center"/>
    </xf>
    <xf numFmtId="0" fontId="16" fillId="2" borderId="1" xfId="1" applyFont="1" applyFill="1" applyBorder="1" applyAlignment="1">
      <alignment horizontal="center"/>
    </xf>
    <xf numFmtId="0" fontId="10" fillId="2" borderId="30" xfId="0" applyFont="1" applyFill="1" applyBorder="1"/>
    <xf numFmtId="0" fontId="18" fillId="2" borderId="36" xfId="0" applyFont="1" applyFill="1" applyBorder="1" applyAlignment="1">
      <alignment horizontal="center"/>
    </xf>
    <xf numFmtId="0" fontId="5" fillId="2" borderId="17" xfId="1" applyFont="1" applyFill="1" applyBorder="1" applyAlignment="1">
      <alignment horizontal="center"/>
    </xf>
    <xf numFmtId="0" fontId="5" fillId="2" borderId="19" xfId="1" applyFont="1" applyFill="1" applyBorder="1" applyAlignment="1">
      <alignment horizontal="center"/>
    </xf>
    <xf numFmtId="0" fontId="5" fillId="2" borderId="29" xfId="1" applyFont="1" applyFill="1" applyBorder="1" applyAlignment="1">
      <alignment horizontal="center"/>
    </xf>
    <xf numFmtId="0" fontId="16" fillId="2" borderId="17" xfId="1" applyFont="1" applyFill="1" applyBorder="1" applyAlignment="1">
      <alignment horizontal="center"/>
    </xf>
    <xf numFmtId="0" fontId="5" fillId="2" borderId="18" xfId="1" applyFont="1" applyFill="1" applyBorder="1" applyAlignment="1">
      <alignment horizontal="center"/>
    </xf>
    <xf numFmtId="0" fontId="20" fillId="2" borderId="1" xfId="1" applyFont="1" applyFill="1" applyBorder="1" applyAlignment="1">
      <alignment horizontal="center"/>
    </xf>
    <xf numFmtId="0" fontId="12" fillId="2" borderId="35" xfId="0" applyFont="1" applyFill="1" applyBorder="1" applyAlignment="1">
      <alignment horizontal="center"/>
    </xf>
    <xf numFmtId="0" fontId="12" fillId="2" borderId="41" xfId="0" applyFont="1" applyFill="1" applyBorder="1" applyAlignment="1">
      <alignment horizontal="center"/>
    </xf>
    <xf numFmtId="0" fontId="6" fillId="2" borderId="32" xfId="0" applyFont="1" applyFill="1" applyBorder="1" applyAlignment="1">
      <alignment horizontal="center"/>
    </xf>
    <xf numFmtId="0" fontId="17" fillId="2" borderId="36" xfId="0" applyFont="1" applyFill="1" applyBorder="1" applyAlignment="1">
      <alignment horizontal="center"/>
    </xf>
    <xf numFmtId="0" fontId="10" fillId="2" borderId="35" xfId="0" applyFont="1" applyFill="1" applyBorder="1" applyAlignment="1"/>
    <xf numFmtId="0" fontId="9" fillId="2" borderId="5" xfId="0" applyFont="1" applyFill="1" applyBorder="1"/>
    <xf numFmtId="0" fontId="10" fillId="2" borderId="24" xfId="0" applyFont="1" applyFill="1" applyBorder="1" applyAlignment="1">
      <alignment horizontal="left"/>
    </xf>
    <xf numFmtId="164" fontId="5" fillId="2" borderId="52" xfId="0" applyNumberFormat="1" applyFont="1" applyFill="1" applyBorder="1" applyAlignment="1">
      <alignment horizontal="center"/>
    </xf>
    <xf numFmtId="0" fontId="10" fillId="2" borderId="42" xfId="0" applyFont="1" applyFill="1" applyBorder="1"/>
    <xf numFmtId="0" fontId="10" fillId="2" borderId="50" xfId="0" applyFont="1" applyFill="1" applyBorder="1" applyAlignment="1">
      <alignment horizontal="right"/>
    </xf>
    <xf numFmtId="0" fontId="10" fillId="2" borderId="51" xfId="0" applyFont="1" applyFill="1" applyBorder="1"/>
    <xf numFmtId="0" fontId="18" fillId="2" borderId="57" xfId="0" applyFont="1" applyFill="1" applyBorder="1" applyAlignment="1">
      <alignment horizontal="center"/>
    </xf>
    <xf numFmtId="0" fontId="18" fillId="2" borderId="50" xfId="0" applyFont="1" applyFill="1" applyBorder="1" applyAlignment="1">
      <alignment horizontal="center"/>
    </xf>
    <xf numFmtId="0" fontId="18" fillId="2" borderId="53" xfId="0" applyFont="1" applyFill="1" applyBorder="1" applyAlignment="1">
      <alignment horizontal="center"/>
    </xf>
    <xf numFmtId="0" fontId="10" fillId="2" borderId="25" xfId="0" applyFont="1" applyFill="1" applyBorder="1" applyAlignment="1">
      <alignment horizontal="left"/>
    </xf>
    <xf numFmtId="0" fontId="5" fillId="2" borderId="36" xfId="0" applyFont="1" applyFill="1" applyBorder="1" applyAlignment="1">
      <alignment wrapText="1"/>
    </xf>
    <xf numFmtId="0" fontId="7" fillId="0" borderId="28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10" fillId="0" borderId="51" xfId="0" applyFont="1" applyBorder="1" applyAlignment="1">
      <alignment horizontal="center"/>
    </xf>
    <xf numFmtId="0" fontId="7" fillId="2" borderId="51" xfId="0" applyFont="1" applyFill="1" applyBorder="1" applyAlignment="1">
      <alignment horizontal="left"/>
    </xf>
    <xf numFmtId="0" fontId="10" fillId="0" borderId="51" xfId="0" applyFont="1" applyBorder="1"/>
    <xf numFmtId="0" fontId="11" fillId="0" borderId="29" xfId="0" applyFont="1" applyBorder="1" applyAlignment="1">
      <alignment horizontal="center"/>
    </xf>
    <xf numFmtId="0" fontId="11" fillId="0" borderId="17" xfId="0" applyFont="1" applyBorder="1" applyAlignment="1">
      <alignment horizontal="center"/>
    </xf>
    <xf numFmtId="0" fontId="11" fillId="0" borderId="19" xfId="0" applyFont="1" applyBorder="1" applyAlignment="1">
      <alignment horizontal="center"/>
    </xf>
    <xf numFmtId="0" fontId="12" fillId="0" borderId="35" xfId="0" applyFont="1" applyBorder="1"/>
    <xf numFmtId="0" fontId="10" fillId="3" borderId="50" xfId="0" applyFont="1" applyFill="1" applyBorder="1" applyAlignment="1">
      <alignment wrapText="1"/>
    </xf>
    <xf numFmtId="0" fontId="5" fillId="3" borderId="6" xfId="1" applyFont="1" applyFill="1" applyBorder="1" applyAlignment="1">
      <alignment horizontal="center"/>
    </xf>
    <xf numFmtId="164" fontId="7" fillId="3" borderId="38" xfId="0" applyNumberFormat="1" applyFont="1" applyFill="1" applyBorder="1" applyAlignment="1">
      <alignment horizontal="center"/>
    </xf>
    <xf numFmtId="2" fontId="7" fillId="4" borderId="37" xfId="0" applyNumberFormat="1" applyFont="1" applyFill="1" applyBorder="1" applyAlignment="1">
      <alignment horizontal="center"/>
    </xf>
    <xf numFmtId="0" fontId="11" fillId="4" borderId="20" xfId="0" applyFont="1" applyFill="1" applyBorder="1" applyAlignment="1">
      <alignment horizontal="center"/>
    </xf>
    <xf numFmtId="0" fontId="13" fillId="2" borderId="37" xfId="0" applyFont="1" applyFill="1" applyBorder="1" applyAlignment="1">
      <alignment horizontal="center"/>
    </xf>
    <xf numFmtId="0" fontId="7" fillId="0" borderId="52" xfId="0" applyFont="1" applyBorder="1" applyAlignment="1">
      <alignment horizontal="center"/>
    </xf>
    <xf numFmtId="0" fontId="7" fillId="0" borderId="24" xfId="0" applyFont="1" applyBorder="1" applyAlignment="1">
      <alignment horizontal="center"/>
    </xf>
    <xf numFmtId="0" fontId="9" fillId="0" borderId="24" xfId="0" applyFont="1" applyBorder="1" applyAlignment="1">
      <alignment horizontal="center"/>
    </xf>
    <xf numFmtId="0" fontId="9" fillId="0" borderId="25" xfId="0" applyFont="1" applyBorder="1" applyAlignment="1">
      <alignment horizontal="center"/>
    </xf>
    <xf numFmtId="0" fontId="7" fillId="0" borderId="30" xfId="0" applyFont="1" applyBorder="1" applyAlignment="1">
      <alignment horizontal="center"/>
    </xf>
    <xf numFmtId="0" fontId="7" fillId="0" borderId="39" xfId="0" applyFont="1" applyBorder="1" applyAlignment="1">
      <alignment horizontal="center"/>
    </xf>
    <xf numFmtId="0" fontId="7" fillId="0" borderId="31" xfId="0" applyFont="1" applyBorder="1" applyAlignment="1">
      <alignment horizontal="center"/>
    </xf>
    <xf numFmtId="0" fontId="6" fillId="0" borderId="45" xfId="0" applyFont="1" applyBorder="1" applyAlignment="1">
      <alignment horizontal="center"/>
    </xf>
    <xf numFmtId="0" fontId="0" fillId="0" borderId="46" xfId="0" applyBorder="1" applyAlignment="1">
      <alignment horizontal="center"/>
    </xf>
    <xf numFmtId="0" fontId="7" fillId="0" borderId="45" xfId="0" applyFont="1" applyBorder="1" applyAlignment="1">
      <alignment horizontal="center"/>
    </xf>
    <xf numFmtId="0" fontId="7" fillId="0" borderId="45" xfId="0" applyFont="1" applyBorder="1" applyAlignment="1">
      <alignment horizontal="center" wrapText="1"/>
    </xf>
    <xf numFmtId="0" fontId="0" fillId="0" borderId="46" xfId="0" applyBorder="1" applyAlignment="1">
      <alignment horizontal="center" wrapText="1"/>
    </xf>
    <xf numFmtId="0" fontId="0" fillId="0" borderId="47" xfId="0" applyBorder="1" applyAlignment="1">
      <alignment horizontal="center"/>
    </xf>
    <xf numFmtId="0" fontId="7" fillId="0" borderId="62" xfId="0" applyFont="1" applyBorder="1" applyAlignment="1">
      <alignment horizontal="center"/>
    </xf>
    <xf numFmtId="0" fontId="0" fillId="0" borderId="63" xfId="0" applyBorder="1" applyAlignment="1">
      <alignment horizontal="center"/>
    </xf>
    <xf numFmtId="0" fontId="0" fillId="0" borderId="61" xfId="0" applyBorder="1" applyAlignment="1">
      <alignment horizontal="center"/>
    </xf>
    <xf numFmtId="0" fontId="7" fillId="0" borderId="63" xfId="0" applyFont="1" applyBorder="1" applyAlignment="1">
      <alignment horizontal="center"/>
    </xf>
    <xf numFmtId="0" fontId="7" fillId="0" borderId="61" xfId="0" applyFont="1" applyBorder="1" applyAlignment="1">
      <alignment horizontal="center"/>
    </xf>
    <xf numFmtId="0" fontId="9" fillId="0" borderId="39" xfId="0" applyFont="1" applyBorder="1" applyAlignment="1">
      <alignment horizontal="center"/>
    </xf>
    <xf numFmtId="0" fontId="9" fillId="0" borderId="31" xfId="0" applyFont="1" applyBorder="1" applyAlignment="1">
      <alignment horizontal="center"/>
    </xf>
    <xf numFmtId="0" fontId="0" fillId="0" borderId="47" xfId="0" applyBorder="1" applyAlignment="1">
      <alignment horizontal="center" wrapText="1"/>
    </xf>
    <xf numFmtId="0" fontId="6" fillId="0" borderId="45" xfId="0" applyFont="1" applyBorder="1" applyAlignment="1">
      <alignment horizontal="center" wrapText="1"/>
    </xf>
    <xf numFmtId="0" fontId="12" fillId="0" borderId="45" xfId="0" applyFont="1" applyBorder="1" applyAlignment="1">
      <alignment horizontal="center"/>
    </xf>
    <xf numFmtId="0" fontId="6" fillId="0" borderId="62" xfId="0" applyFont="1" applyBorder="1" applyAlignment="1">
      <alignment horizontal="center"/>
    </xf>
    <xf numFmtId="0" fontId="6" fillId="0" borderId="63" xfId="0" applyFont="1" applyBorder="1" applyAlignment="1">
      <alignment horizontal="center"/>
    </xf>
    <xf numFmtId="0" fontId="6" fillId="0" borderId="61" xfId="0" applyFont="1" applyBorder="1" applyAlignment="1">
      <alignment horizontal="center"/>
    </xf>
    <xf numFmtId="0" fontId="7" fillId="0" borderId="46" xfId="0" applyFont="1" applyBorder="1" applyAlignment="1">
      <alignment horizontal="center" wrapText="1"/>
    </xf>
    <xf numFmtId="0" fontId="7" fillId="0" borderId="47" xfId="0" applyFont="1" applyBorder="1" applyAlignment="1">
      <alignment horizontal="center" wrapText="1"/>
    </xf>
    <xf numFmtId="0" fontId="6" fillId="0" borderId="35" xfId="0" applyFont="1" applyBorder="1" applyAlignment="1">
      <alignment horizontal="center"/>
    </xf>
    <xf numFmtId="0" fontId="0" fillId="0" borderId="37" xfId="0" applyBorder="1" applyAlignment="1">
      <alignment horizontal="center"/>
    </xf>
    <xf numFmtId="0" fontId="7" fillId="0" borderId="30" xfId="0" applyFont="1" applyBorder="1" applyAlignment="1">
      <alignment horizontal="center" wrapText="1"/>
    </xf>
    <xf numFmtId="0" fontId="0" fillId="0" borderId="32" xfId="0" applyBorder="1" applyAlignment="1">
      <alignment horizontal="center" wrapText="1"/>
    </xf>
    <xf numFmtId="0" fontId="0" fillId="0" borderId="34" xfId="0" applyBorder="1" applyAlignment="1">
      <alignment horizontal="center"/>
    </xf>
    <xf numFmtId="0" fontId="8" fillId="0" borderId="45" xfId="0" applyFont="1" applyBorder="1" applyAlignment="1">
      <alignment horizontal="center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AppData/Local/Temp/Rar$DIa0.650/24%20%20&#1076;&#1085;.%20%20&#1079;&#1080;&#1084;&#1072;%201-4%20&#1082;&#1083;%20&#1047;&#1072;&#1074;&#1090;&#1088;&#1072;&#1082;,%20&#1054;&#1073;&#1077;&#1076;%201%20&#1074;&#1072;&#108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 день"/>
      <sheetName val="2 день"/>
      <sheetName val="3 день"/>
      <sheetName val="4 день"/>
      <sheetName val="5 день"/>
      <sheetName val="6 день"/>
      <sheetName val="7 день "/>
      <sheetName val="8 день"/>
      <sheetName val="9 день"/>
      <sheetName val="10 день"/>
      <sheetName val="11 день"/>
      <sheetName val="12 день"/>
      <sheetName val="13 день"/>
      <sheetName val="14 день"/>
      <sheetName val="15 день"/>
      <sheetName val="16 день"/>
      <sheetName val="17 день"/>
      <sheetName val="18 день"/>
      <sheetName val="19 день "/>
      <sheetName val="20 день"/>
      <sheetName val="21 день"/>
      <sheetName val="22 день"/>
      <sheetName val="23 день"/>
      <sheetName val="24 день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6">
          <cell r="G6">
            <v>60</v>
          </cell>
          <cell r="I6">
            <v>1.26</v>
          </cell>
          <cell r="J6">
            <v>4.26</v>
          </cell>
          <cell r="K6">
            <v>7.26</v>
          </cell>
          <cell r="L6">
            <v>72.48</v>
          </cell>
          <cell r="M6">
            <v>0.02</v>
          </cell>
          <cell r="N6">
            <v>0</v>
          </cell>
          <cell r="O6">
            <v>9.8699999999999992</v>
          </cell>
          <cell r="P6">
            <v>0</v>
          </cell>
          <cell r="Q6">
            <v>0</v>
          </cell>
          <cell r="R6">
            <v>30.16</v>
          </cell>
          <cell r="S6">
            <v>38.72</v>
          </cell>
          <cell r="T6">
            <v>19.489999999999998</v>
          </cell>
          <cell r="U6">
            <v>1.1100000000000001</v>
          </cell>
          <cell r="V6">
            <v>11.86</v>
          </cell>
          <cell r="W6">
            <v>0</v>
          </cell>
          <cell r="X6">
            <v>0</v>
          </cell>
          <cell r="Y6">
            <v>0</v>
          </cell>
        </row>
      </sheetData>
      <sheetData sheetId="2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Y22"/>
  <sheetViews>
    <sheetView zoomScale="60" zoomScaleNormal="60" workbookViewId="0">
      <selection activeCell="F35" sqref="F35"/>
    </sheetView>
  </sheetViews>
  <sheetFormatPr defaultRowHeight="14.5" x14ac:dyDescent="0.35"/>
  <cols>
    <col min="2" max="3" width="19.81640625" customWidth="1"/>
    <col min="4" max="4" width="20.54296875" style="5" customWidth="1"/>
    <col min="5" max="5" width="21.1796875" customWidth="1"/>
    <col min="6" max="6" width="55.7265625" customWidth="1"/>
    <col min="7" max="7" width="15.7265625" customWidth="1"/>
    <col min="8" max="8" width="13.54296875" customWidth="1"/>
    <col min="10" max="10" width="11.26953125" customWidth="1"/>
    <col min="11" max="11" width="17.453125" customWidth="1"/>
    <col min="12" max="12" width="24.54296875" customWidth="1"/>
    <col min="13" max="13" width="11.26953125" customWidth="1"/>
    <col min="17" max="17" width="11.54296875" customWidth="1"/>
    <col min="18" max="18" width="12.26953125" customWidth="1"/>
    <col min="23" max="23" width="12" customWidth="1"/>
    <col min="24" max="24" width="11.1796875" bestFit="1" customWidth="1"/>
  </cols>
  <sheetData>
    <row r="2" spans="2:25" ht="23" x14ac:dyDescent="0.5">
      <c r="B2" s="553" t="s">
        <v>1</v>
      </c>
      <c r="C2" s="553"/>
      <c r="D2" s="554"/>
      <c r="E2" s="553" t="s">
        <v>3</v>
      </c>
      <c r="F2" s="553"/>
      <c r="G2" s="555" t="s">
        <v>2</v>
      </c>
      <c r="H2" s="554">
        <v>1</v>
      </c>
      <c r="I2" s="6"/>
      <c r="L2" s="8"/>
      <c r="M2" s="7"/>
      <c r="N2" s="1"/>
      <c r="O2" s="2"/>
    </row>
    <row r="3" spans="2:25" ht="15" thickBot="1" x14ac:dyDescent="0.4">
      <c r="B3" s="1"/>
      <c r="C3" s="1"/>
      <c r="D3" s="3"/>
      <c r="E3" s="1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5" ht="16" thickBot="1" x14ac:dyDescent="0.4">
      <c r="B4" s="896" t="s">
        <v>0</v>
      </c>
      <c r="C4" s="896"/>
      <c r="D4" s="898" t="s">
        <v>148</v>
      </c>
      <c r="E4" s="896" t="s">
        <v>38</v>
      </c>
      <c r="F4" s="898" t="s">
        <v>37</v>
      </c>
      <c r="G4" s="898" t="s">
        <v>26</v>
      </c>
      <c r="H4" s="898" t="s">
        <v>36</v>
      </c>
      <c r="I4" s="902" t="s">
        <v>23</v>
      </c>
      <c r="J4" s="903"/>
      <c r="K4" s="904"/>
      <c r="L4" s="899" t="s">
        <v>149</v>
      </c>
      <c r="M4" s="889" t="s">
        <v>24</v>
      </c>
      <c r="N4" s="890"/>
      <c r="O4" s="891"/>
      <c r="P4" s="891"/>
      <c r="Q4" s="892"/>
      <c r="R4" s="893" t="s">
        <v>25</v>
      </c>
      <c r="S4" s="894"/>
      <c r="T4" s="894"/>
      <c r="U4" s="894"/>
      <c r="V4" s="894"/>
      <c r="W4" s="894"/>
      <c r="X4" s="894"/>
      <c r="Y4" s="895"/>
    </row>
    <row r="5" spans="2:25" ht="47" thickBot="1" x14ac:dyDescent="0.4">
      <c r="B5" s="897"/>
      <c r="C5" s="901"/>
      <c r="D5" s="897"/>
      <c r="E5" s="897"/>
      <c r="F5" s="897"/>
      <c r="G5" s="897"/>
      <c r="H5" s="897"/>
      <c r="I5" s="108" t="s">
        <v>27</v>
      </c>
      <c r="J5" s="410" t="s">
        <v>28</v>
      </c>
      <c r="K5" s="523" t="s">
        <v>29</v>
      </c>
      <c r="L5" s="900"/>
      <c r="M5" s="314" t="s">
        <v>30</v>
      </c>
      <c r="N5" s="314" t="s">
        <v>105</v>
      </c>
      <c r="O5" s="314" t="s">
        <v>31</v>
      </c>
      <c r="P5" s="409" t="s">
        <v>106</v>
      </c>
      <c r="Q5" s="314" t="s">
        <v>107</v>
      </c>
      <c r="R5" s="314" t="s">
        <v>32</v>
      </c>
      <c r="S5" s="314" t="s">
        <v>33</v>
      </c>
      <c r="T5" s="314" t="s">
        <v>34</v>
      </c>
      <c r="U5" s="314" t="s">
        <v>35</v>
      </c>
      <c r="V5" s="314" t="s">
        <v>108</v>
      </c>
      <c r="W5" s="314" t="s">
        <v>109</v>
      </c>
      <c r="X5" s="314" t="s">
        <v>110</v>
      </c>
      <c r="Y5" s="410" t="s">
        <v>111</v>
      </c>
    </row>
    <row r="6" spans="2:25" ht="34.5" customHeight="1" x14ac:dyDescent="0.35">
      <c r="B6" s="586" t="s">
        <v>6</v>
      </c>
      <c r="C6" s="118"/>
      <c r="D6" s="477"/>
      <c r="E6" s="836" t="s">
        <v>20</v>
      </c>
      <c r="F6" s="837" t="s">
        <v>152</v>
      </c>
      <c r="G6" s="836">
        <v>90</v>
      </c>
      <c r="H6" s="838"/>
      <c r="I6" s="382">
        <v>4.4400000000000004</v>
      </c>
      <c r="J6" s="327">
        <v>6.31</v>
      </c>
      <c r="K6" s="383">
        <v>41.44</v>
      </c>
      <c r="L6" s="839">
        <v>248.45</v>
      </c>
      <c r="M6" s="236">
        <v>0.09</v>
      </c>
      <c r="N6" s="19">
        <v>0.05</v>
      </c>
      <c r="O6" s="20">
        <v>1.5</v>
      </c>
      <c r="P6" s="20">
        <v>20</v>
      </c>
      <c r="Q6" s="46">
        <v>0.08</v>
      </c>
      <c r="R6" s="302">
        <v>11.96</v>
      </c>
      <c r="S6" s="49">
        <v>55.2</v>
      </c>
      <c r="T6" s="49">
        <v>21.79</v>
      </c>
      <c r="U6" s="49">
        <v>1.26</v>
      </c>
      <c r="V6" s="49">
        <v>108.56</v>
      </c>
      <c r="W6" s="49">
        <v>1E-4</v>
      </c>
      <c r="X6" s="49">
        <v>1E-4</v>
      </c>
      <c r="Y6" s="50">
        <v>0</v>
      </c>
    </row>
    <row r="7" spans="2:25" ht="34.5" customHeight="1" x14ac:dyDescent="0.35">
      <c r="B7" s="586"/>
      <c r="C7" s="113"/>
      <c r="D7" s="90">
        <v>56</v>
      </c>
      <c r="E7" s="114" t="s">
        <v>58</v>
      </c>
      <c r="F7" s="559" t="s">
        <v>95</v>
      </c>
      <c r="G7" s="198">
        <v>205</v>
      </c>
      <c r="H7" s="90"/>
      <c r="I7" s="236">
        <v>6.31</v>
      </c>
      <c r="J7" s="20">
        <v>7.15</v>
      </c>
      <c r="K7" s="46">
        <v>31.59</v>
      </c>
      <c r="L7" s="235">
        <v>215.25</v>
      </c>
      <c r="M7" s="236">
        <v>0.06</v>
      </c>
      <c r="N7" s="19">
        <v>2.3E-2</v>
      </c>
      <c r="O7" s="20">
        <v>0.88</v>
      </c>
      <c r="P7" s="20">
        <v>32.4</v>
      </c>
      <c r="Q7" s="21">
        <v>0.1</v>
      </c>
      <c r="R7" s="236">
        <v>184.17</v>
      </c>
      <c r="S7" s="20">
        <v>173.51</v>
      </c>
      <c r="T7" s="20">
        <v>31.67</v>
      </c>
      <c r="U7" s="20">
        <v>0.41</v>
      </c>
      <c r="V7" s="20">
        <v>228.17</v>
      </c>
      <c r="W7" s="20">
        <v>1.4E-2</v>
      </c>
      <c r="X7" s="20">
        <v>6.0000000000000001E-3</v>
      </c>
      <c r="Y7" s="46">
        <v>0.04</v>
      </c>
    </row>
    <row r="8" spans="2:25" ht="34.5" customHeight="1" x14ac:dyDescent="0.35">
      <c r="B8" s="586"/>
      <c r="C8" s="113"/>
      <c r="D8" s="459">
        <v>114</v>
      </c>
      <c r="E8" s="90" t="s">
        <v>42</v>
      </c>
      <c r="F8" s="137" t="s">
        <v>48</v>
      </c>
      <c r="G8" s="532">
        <v>200</v>
      </c>
      <c r="H8" s="114"/>
      <c r="I8" s="19">
        <v>0.2</v>
      </c>
      <c r="J8" s="20">
        <v>0</v>
      </c>
      <c r="K8" s="21">
        <v>11</v>
      </c>
      <c r="L8" s="167">
        <v>44.8</v>
      </c>
      <c r="M8" s="236">
        <v>0</v>
      </c>
      <c r="N8" s="19">
        <v>0</v>
      </c>
      <c r="O8" s="20">
        <v>0.08</v>
      </c>
      <c r="P8" s="20">
        <v>0</v>
      </c>
      <c r="Q8" s="46">
        <v>0</v>
      </c>
      <c r="R8" s="236">
        <v>13.56</v>
      </c>
      <c r="S8" s="20">
        <v>7.66</v>
      </c>
      <c r="T8" s="20">
        <v>4.08</v>
      </c>
      <c r="U8" s="20">
        <v>0.8</v>
      </c>
      <c r="V8" s="20">
        <v>0.68</v>
      </c>
      <c r="W8" s="20">
        <v>0</v>
      </c>
      <c r="X8" s="20">
        <v>0</v>
      </c>
      <c r="Y8" s="46">
        <v>0</v>
      </c>
    </row>
    <row r="9" spans="2:25" ht="34.5" customHeight="1" x14ac:dyDescent="0.35">
      <c r="B9" s="586"/>
      <c r="C9" s="113"/>
      <c r="D9" s="462">
        <v>121</v>
      </c>
      <c r="E9" s="90" t="s">
        <v>14</v>
      </c>
      <c r="F9" s="137" t="s">
        <v>47</v>
      </c>
      <c r="G9" s="198">
        <v>20</v>
      </c>
      <c r="H9" s="114"/>
      <c r="I9" s="19">
        <v>1.44</v>
      </c>
      <c r="J9" s="20">
        <v>0.13</v>
      </c>
      <c r="K9" s="21">
        <v>9.83</v>
      </c>
      <c r="L9" s="249">
        <v>50.44</v>
      </c>
      <c r="M9" s="236">
        <v>0.04</v>
      </c>
      <c r="N9" s="19">
        <v>7.0000000000000001E-3</v>
      </c>
      <c r="O9" s="20">
        <v>0</v>
      </c>
      <c r="P9" s="20">
        <v>0</v>
      </c>
      <c r="Q9" s="21">
        <v>0</v>
      </c>
      <c r="R9" s="236">
        <v>7.5</v>
      </c>
      <c r="S9" s="20">
        <v>24.6</v>
      </c>
      <c r="T9" s="20">
        <v>9.9</v>
      </c>
      <c r="U9" s="20">
        <v>0.45</v>
      </c>
      <c r="V9" s="20">
        <v>18.399999999999999</v>
      </c>
      <c r="W9" s="20">
        <v>0</v>
      </c>
      <c r="X9" s="20">
        <v>0</v>
      </c>
      <c r="Y9" s="46">
        <v>0</v>
      </c>
    </row>
    <row r="10" spans="2:25" ht="34.5" customHeight="1" x14ac:dyDescent="0.35">
      <c r="B10" s="586"/>
      <c r="C10" s="113"/>
      <c r="D10" s="459">
        <v>120</v>
      </c>
      <c r="E10" s="114" t="s">
        <v>15</v>
      </c>
      <c r="F10" s="179" t="s">
        <v>13</v>
      </c>
      <c r="G10" s="114">
        <v>20</v>
      </c>
      <c r="H10" s="90"/>
      <c r="I10" s="236">
        <v>1.1399999999999999</v>
      </c>
      <c r="J10" s="20">
        <v>0.22</v>
      </c>
      <c r="K10" s="46">
        <v>7.44</v>
      </c>
      <c r="L10" s="363">
        <v>36.26</v>
      </c>
      <c r="M10" s="236">
        <v>0.02</v>
      </c>
      <c r="N10" s="19">
        <v>2.4E-2</v>
      </c>
      <c r="O10" s="20">
        <v>0.08</v>
      </c>
      <c r="P10" s="20">
        <v>0</v>
      </c>
      <c r="Q10" s="46">
        <v>0</v>
      </c>
      <c r="R10" s="236">
        <v>6.8</v>
      </c>
      <c r="S10" s="20">
        <v>24</v>
      </c>
      <c r="T10" s="20">
        <v>8.1999999999999993</v>
      </c>
      <c r="U10" s="20">
        <v>0.46</v>
      </c>
      <c r="V10" s="20">
        <v>73.5</v>
      </c>
      <c r="W10" s="20">
        <v>2E-3</v>
      </c>
      <c r="X10" s="20">
        <v>2E-3</v>
      </c>
      <c r="Y10" s="46">
        <v>1.2E-2</v>
      </c>
    </row>
    <row r="11" spans="2:25" ht="34.5" customHeight="1" x14ac:dyDescent="0.35">
      <c r="B11" s="586"/>
      <c r="C11" s="113"/>
      <c r="D11" s="459" t="s">
        <v>133</v>
      </c>
      <c r="E11" s="114" t="s">
        <v>18</v>
      </c>
      <c r="F11" s="179" t="s">
        <v>134</v>
      </c>
      <c r="G11" s="114">
        <v>250</v>
      </c>
      <c r="H11" s="90"/>
      <c r="I11" s="236">
        <v>0</v>
      </c>
      <c r="J11" s="20">
        <v>0</v>
      </c>
      <c r="K11" s="46">
        <v>37.5</v>
      </c>
      <c r="L11" s="363">
        <v>150</v>
      </c>
      <c r="M11" s="236"/>
      <c r="N11" s="19"/>
      <c r="O11" s="20"/>
      <c r="P11" s="20"/>
      <c r="Q11" s="46"/>
      <c r="R11" s="236"/>
      <c r="S11" s="20"/>
      <c r="T11" s="20"/>
      <c r="U11" s="20"/>
      <c r="V11" s="20"/>
      <c r="W11" s="20"/>
      <c r="X11" s="20"/>
      <c r="Y11" s="46"/>
    </row>
    <row r="12" spans="2:25" ht="34.5" customHeight="1" x14ac:dyDescent="0.35">
      <c r="B12" s="586"/>
      <c r="C12" s="113"/>
      <c r="D12" s="459"/>
      <c r="E12" s="114"/>
      <c r="F12" s="154" t="s">
        <v>21</v>
      </c>
      <c r="G12" s="229">
        <f>SUM(G6:G11)</f>
        <v>785</v>
      </c>
      <c r="H12" s="90"/>
      <c r="I12" s="175">
        <f t="shared" ref="I12:J12" si="0">I6+I7+I8+I9+I10+I11</f>
        <v>13.53</v>
      </c>
      <c r="J12" s="32">
        <f t="shared" si="0"/>
        <v>13.810000000000002</v>
      </c>
      <c r="K12" s="66">
        <f>K6+K7+K8+K9+K10+K11</f>
        <v>138.80000000000001</v>
      </c>
      <c r="L12" s="376">
        <f>L6+L7+L8+L9+L10+L11</f>
        <v>745.2</v>
      </c>
      <c r="M12" s="175">
        <f t="shared" ref="M12:Y12" si="1">M6+M7+M8+M9+M10+M11</f>
        <v>0.21</v>
      </c>
      <c r="N12" s="32">
        <f t="shared" si="1"/>
        <v>0.10400000000000001</v>
      </c>
      <c r="O12" s="32">
        <f t="shared" si="1"/>
        <v>2.54</v>
      </c>
      <c r="P12" s="32">
        <f t="shared" si="1"/>
        <v>52.4</v>
      </c>
      <c r="Q12" s="66">
        <f t="shared" si="1"/>
        <v>0.18</v>
      </c>
      <c r="R12" s="175">
        <f t="shared" si="1"/>
        <v>223.99</v>
      </c>
      <c r="S12" s="32">
        <f t="shared" si="1"/>
        <v>284.96999999999997</v>
      </c>
      <c r="T12" s="32">
        <f t="shared" si="1"/>
        <v>75.64</v>
      </c>
      <c r="U12" s="32">
        <f t="shared" si="1"/>
        <v>3.38</v>
      </c>
      <c r="V12" s="32">
        <f t="shared" si="1"/>
        <v>429.31</v>
      </c>
      <c r="W12" s="32">
        <f t="shared" si="1"/>
        <v>1.61E-2</v>
      </c>
      <c r="X12" s="32">
        <f t="shared" si="1"/>
        <v>8.0999999999999996E-3</v>
      </c>
      <c r="Y12" s="66">
        <f t="shared" si="1"/>
        <v>5.2000000000000005E-2</v>
      </c>
    </row>
    <row r="13" spans="2:25" ht="34.5" customHeight="1" thickBot="1" x14ac:dyDescent="0.4">
      <c r="B13" s="586"/>
      <c r="C13" s="304"/>
      <c r="D13" s="459"/>
      <c r="E13" s="114"/>
      <c r="F13" s="154" t="s">
        <v>22</v>
      </c>
      <c r="G13" s="114"/>
      <c r="H13" s="90"/>
      <c r="I13" s="177"/>
      <c r="J13" s="51"/>
      <c r="K13" s="103"/>
      <c r="L13" s="375">
        <f>L12/23.5</f>
        <v>31.710638297872343</v>
      </c>
      <c r="M13" s="177"/>
      <c r="N13" s="134"/>
      <c r="O13" s="377"/>
      <c r="P13" s="377"/>
      <c r="Q13" s="378"/>
      <c r="R13" s="379"/>
      <c r="S13" s="377"/>
      <c r="T13" s="377"/>
      <c r="U13" s="377"/>
      <c r="V13" s="377"/>
      <c r="W13" s="377"/>
      <c r="X13" s="377"/>
      <c r="Y13" s="378"/>
    </row>
    <row r="14" spans="2:25" ht="34.5" customHeight="1" x14ac:dyDescent="0.35">
      <c r="B14" s="585" t="s">
        <v>7</v>
      </c>
      <c r="C14" s="193"/>
      <c r="D14" s="341">
        <v>137</v>
      </c>
      <c r="E14" s="579" t="s">
        <v>20</v>
      </c>
      <c r="F14" s="764" t="s">
        <v>153</v>
      </c>
      <c r="G14" s="840">
        <v>100</v>
      </c>
      <c r="H14" s="133"/>
      <c r="I14" s="303">
        <v>0.8</v>
      </c>
      <c r="J14" s="49">
        <v>0.2</v>
      </c>
      <c r="K14" s="338">
        <v>7.5</v>
      </c>
      <c r="L14" s="841">
        <v>38</v>
      </c>
      <c r="M14" s="302">
        <v>0.06</v>
      </c>
      <c r="N14" s="303">
        <v>0.03</v>
      </c>
      <c r="O14" s="49">
        <v>38</v>
      </c>
      <c r="P14" s="49">
        <v>10</v>
      </c>
      <c r="Q14" s="50">
        <v>0</v>
      </c>
      <c r="R14" s="302">
        <v>35</v>
      </c>
      <c r="S14" s="49">
        <v>17</v>
      </c>
      <c r="T14" s="49">
        <v>11</v>
      </c>
      <c r="U14" s="49">
        <v>0.1</v>
      </c>
      <c r="V14" s="49">
        <v>155</v>
      </c>
      <c r="W14" s="49">
        <v>2.9999999999999997E-4</v>
      </c>
      <c r="X14" s="49">
        <v>1E-4</v>
      </c>
      <c r="Y14" s="50">
        <v>0.15</v>
      </c>
    </row>
    <row r="15" spans="2:25" ht="34.5" customHeight="1" x14ac:dyDescent="0.35">
      <c r="B15" s="586"/>
      <c r="C15" s="113"/>
      <c r="D15" s="459">
        <v>30</v>
      </c>
      <c r="E15" s="114" t="s">
        <v>9</v>
      </c>
      <c r="F15" s="179" t="s">
        <v>16</v>
      </c>
      <c r="G15" s="114">
        <v>200</v>
      </c>
      <c r="H15" s="90"/>
      <c r="I15" s="236">
        <v>6</v>
      </c>
      <c r="J15" s="20">
        <v>6.28</v>
      </c>
      <c r="K15" s="46">
        <v>7.12</v>
      </c>
      <c r="L15" s="234">
        <v>109.74</v>
      </c>
      <c r="M15" s="236">
        <v>0.06</v>
      </c>
      <c r="N15" s="19">
        <v>0.08</v>
      </c>
      <c r="O15" s="20">
        <v>9.92</v>
      </c>
      <c r="P15" s="20">
        <v>121</v>
      </c>
      <c r="Q15" s="46">
        <v>8.0000000000000002E-3</v>
      </c>
      <c r="R15" s="236">
        <v>37.1</v>
      </c>
      <c r="S15" s="20">
        <v>79.599999999999994</v>
      </c>
      <c r="T15" s="20">
        <v>21.2</v>
      </c>
      <c r="U15" s="20">
        <v>1.2</v>
      </c>
      <c r="V15" s="20">
        <v>329.8</v>
      </c>
      <c r="W15" s="20">
        <v>6.0000000000000001E-3</v>
      </c>
      <c r="X15" s="20">
        <v>0</v>
      </c>
      <c r="Y15" s="46">
        <v>3.2000000000000001E-2</v>
      </c>
    </row>
    <row r="16" spans="2:25" ht="34.5" customHeight="1" x14ac:dyDescent="0.35">
      <c r="B16" s="589"/>
      <c r="C16" s="197"/>
      <c r="D16" s="459">
        <v>504</v>
      </c>
      <c r="E16" s="114" t="s">
        <v>10</v>
      </c>
      <c r="F16" s="179" t="s">
        <v>174</v>
      </c>
      <c r="G16" s="114">
        <v>250</v>
      </c>
      <c r="H16" s="90"/>
      <c r="I16" s="236">
        <v>26.9</v>
      </c>
      <c r="J16" s="20">
        <v>33.159999999999997</v>
      </c>
      <c r="K16" s="46">
        <v>40.369999999999997</v>
      </c>
      <c r="L16" s="234">
        <v>567.08000000000004</v>
      </c>
      <c r="M16" s="236">
        <v>0.1</v>
      </c>
      <c r="N16" s="19">
        <v>0.19</v>
      </c>
      <c r="O16" s="20">
        <v>1.33</v>
      </c>
      <c r="P16" s="20">
        <v>160</v>
      </c>
      <c r="Q16" s="46">
        <v>0</v>
      </c>
      <c r="R16" s="236">
        <v>22.6</v>
      </c>
      <c r="S16" s="20">
        <v>299.75</v>
      </c>
      <c r="T16" s="20">
        <v>56.55</v>
      </c>
      <c r="U16" s="20">
        <v>3.78</v>
      </c>
      <c r="V16" s="20">
        <v>461.65</v>
      </c>
      <c r="W16" s="20">
        <v>0.01</v>
      </c>
      <c r="X16" s="20">
        <v>7.7499999999999999E-3</v>
      </c>
      <c r="Y16" s="46">
        <v>0.1</v>
      </c>
    </row>
    <row r="17" spans="2:25" ht="34.5" customHeight="1" x14ac:dyDescent="0.35">
      <c r="B17" s="589"/>
      <c r="C17" s="197"/>
      <c r="D17" s="459">
        <v>98</v>
      </c>
      <c r="E17" s="114" t="s">
        <v>18</v>
      </c>
      <c r="F17" s="179" t="s">
        <v>17</v>
      </c>
      <c r="G17" s="114">
        <v>200</v>
      </c>
      <c r="H17" s="90"/>
      <c r="I17" s="236">
        <v>0.4</v>
      </c>
      <c r="J17" s="20">
        <v>0</v>
      </c>
      <c r="K17" s="46">
        <v>27</v>
      </c>
      <c r="L17" s="234">
        <v>110</v>
      </c>
      <c r="M17" s="236">
        <v>0</v>
      </c>
      <c r="N17" s="19">
        <v>0</v>
      </c>
      <c r="O17" s="20">
        <v>1.4</v>
      </c>
      <c r="P17" s="20">
        <v>0</v>
      </c>
      <c r="Q17" s="46">
        <v>0</v>
      </c>
      <c r="R17" s="236">
        <v>12.8</v>
      </c>
      <c r="S17" s="20">
        <v>2.2000000000000002</v>
      </c>
      <c r="T17" s="20">
        <v>1.8</v>
      </c>
      <c r="U17" s="20">
        <v>0.5</v>
      </c>
      <c r="V17" s="20">
        <v>0.6</v>
      </c>
      <c r="W17" s="20">
        <v>0</v>
      </c>
      <c r="X17" s="20">
        <v>0</v>
      </c>
      <c r="Y17" s="46">
        <v>0</v>
      </c>
    </row>
    <row r="18" spans="2:25" ht="34.5" customHeight="1" x14ac:dyDescent="0.35">
      <c r="B18" s="589"/>
      <c r="C18" s="197"/>
      <c r="D18" s="462">
        <v>119</v>
      </c>
      <c r="E18" s="114" t="s">
        <v>14</v>
      </c>
      <c r="F18" s="179" t="s">
        <v>51</v>
      </c>
      <c r="G18" s="198">
        <v>20</v>
      </c>
      <c r="H18" s="90"/>
      <c r="I18" s="236">
        <v>1.4</v>
      </c>
      <c r="J18" s="20">
        <v>0.14000000000000001</v>
      </c>
      <c r="K18" s="46">
        <v>8.8000000000000007</v>
      </c>
      <c r="L18" s="235">
        <v>48</v>
      </c>
      <c r="M18" s="236">
        <v>0.02</v>
      </c>
      <c r="N18" s="20">
        <v>6.0000000000000001E-3</v>
      </c>
      <c r="O18" s="20">
        <v>0</v>
      </c>
      <c r="P18" s="20">
        <v>0</v>
      </c>
      <c r="Q18" s="46">
        <v>0</v>
      </c>
      <c r="R18" s="19">
        <v>7.4</v>
      </c>
      <c r="S18" s="20">
        <v>43.6</v>
      </c>
      <c r="T18" s="20">
        <v>13</v>
      </c>
      <c r="U18" s="19">
        <v>0.56000000000000005</v>
      </c>
      <c r="V18" s="20">
        <v>18.600000000000001</v>
      </c>
      <c r="W18" s="20">
        <v>5.9999999999999995E-4</v>
      </c>
      <c r="X18" s="19">
        <v>1E-3</v>
      </c>
      <c r="Y18" s="46">
        <v>0</v>
      </c>
    </row>
    <row r="19" spans="2:25" ht="34.5" customHeight="1" x14ac:dyDescent="0.35">
      <c r="B19" s="589"/>
      <c r="C19" s="197"/>
      <c r="D19" s="124">
        <v>120</v>
      </c>
      <c r="E19" s="113" t="s">
        <v>15</v>
      </c>
      <c r="F19" s="560" t="s">
        <v>44</v>
      </c>
      <c r="G19" s="113">
        <v>20</v>
      </c>
      <c r="H19" s="110"/>
      <c r="I19" s="207">
        <v>1.1399999999999999</v>
      </c>
      <c r="J19" s="15">
        <v>0.22</v>
      </c>
      <c r="K19" s="39">
        <v>7.44</v>
      </c>
      <c r="L19" s="165">
        <v>36.26</v>
      </c>
      <c r="M19" s="236">
        <v>0.02</v>
      </c>
      <c r="N19" s="19">
        <v>2.4E-2</v>
      </c>
      <c r="O19" s="20">
        <v>0.08</v>
      </c>
      <c r="P19" s="20">
        <v>0</v>
      </c>
      <c r="Q19" s="46">
        <v>0</v>
      </c>
      <c r="R19" s="236">
        <v>6.8</v>
      </c>
      <c r="S19" s="20">
        <v>24</v>
      </c>
      <c r="T19" s="20">
        <v>8.1999999999999993</v>
      </c>
      <c r="U19" s="20">
        <v>0.46</v>
      </c>
      <c r="V19" s="20">
        <v>73.5</v>
      </c>
      <c r="W19" s="20">
        <v>2E-3</v>
      </c>
      <c r="X19" s="20">
        <v>2E-3</v>
      </c>
      <c r="Y19" s="46">
        <v>1.2E-2</v>
      </c>
    </row>
    <row r="20" spans="2:25" ht="34.5" customHeight="1" x14ac:dyDescent="0.35">
      <c r="B20" s="589"/>
      <c r="C20" s="197"/>
      <c r="D20" s="606"/>
      <c r="E20" s="197"/>
      <c r="F20" s="154" t="s">
        <v>21</v>
      </c>
      <c r="G20" s="274">
        <f>SUM(G14:G19)</f>
        <v>790</v>
      </c>
      <c r="H20" s="223"/>
      <c r="I20" s="173">
        <f>SUM(I14:I19)</f>
        <v>36.639999999999993</v>
      </c>
      <c r="J20" s="14">
        <f>SUM(J14:J19)</f>
        <v>40</v>
      </c>
      <c r="K20" s="44">
        <f>SUM(K14:K19)</f>
        <v>98.22999999999999</v>
      </c>
      <c r="L20" s="271">
        <f>SUM(L14:L19)</f>
        <v>909.08</v>
      </c>
      <c r="M20" s="173">
        <f t="shared" ref="M20:Y20" si="2">SUM(M14:M19)</f>
        <v>0.26</v>
      </c>
      <c r="N20" s="14">
        <f t="shared" si="2"/>
        <v>0.33</v>
      </c>
      <c r="O20" s="14">
        <f t="shared" si="2"/>
        <v>50.73</v>
      </c>
      <c r="P20" s="14">
        <f t="shared" si="2"/>
        <v>291</v>
      </c>
      <c r="Q20" s="44">
        <f t="shared" si="2"/>
        <v>8.0000000000000002E-3</v>
      </c>
      <c r="R20" s="173">
        <f t="shared" si="2"/>
        <v>121.69999999999999</v>
      </c>
      <c r="S20" s="14">
        <f t="shared" si="2"/>
        <v>466.15000000000003</v>
      </c>
      <c r="T20" s="14">
        <f t="shared" si="2"/>
        <v>111.75</v>
      </c>
      <c r="U20" s="14">
        <f t="shared" si="2"/>
        <v>6.6000000000000005</v>
      </c>
      <c r="V20" s="14">
        <f t="shared" si="2"/>
        <v>1039.1500000000001</v>
      </c>
      <c r="W20" s="14">
        <f t="shared" si="2"/>
        <v>1.89E-2</v>
      </c>
      <c r="X20" s="14">
        <f t="shared" si="2"/>
        <v>1.085E-2</v>
      </c>
      <c r="Y20" s="44">
        <f t="shared" si="2"/>
        <v>0.29400000000000004</v>
      </c>
    </row>
    <row r="21" spans="2:25" ht="34.5" customHeight="1" thickBot="1" x14ac:dyDescent="0.4">
      <c r="B21" s="590"/>
      <c r="C21" s="280"/>
      <c r="D21" s="607"/>
      <c r="E21" s="280"/>
      <c r="F21" s="155" t="s">
        <v>22</v>
      </c>
      <c r="G21" s="280"/>
      <c r="H21" s="561"/>
      <c r="I21" s="562"/>
      <c r="J21" s="563"/>
      <c r="K21" s="564"/>
      <c r="L21" s="272">
        <f>L20/23.5</f>
        <v>38.684255319148939</v>
      </c>
      <c r="M21" s="565"/>
      <c r="N21" s="566"/>
      <c r="O21" s="567"/>
      <c r="P21" s="567"/>
      <c r="Q21" s="568"/>
      <c r="R21" s="565"/>
      <c r="S21" s="567"/>
      <c r="T21" s="567"/>
      <c r="U21" s="567"/>
      <c r="V21" s="567"/>
      <c r="W21" s="567"/>
      <c r="X21" s="567"/>
      <c r="Y21" s="568"/>
    </row>
    <row r="22" spans="2:25" x14ac:dyDescent="0.35">
      <c r="B22" s="2"/>
      <c r="C22" s="2"/>
      <c r="D22" s="4"/>
      <c r="E22" s="2"/>
      <c r="F22" s="2"/>
      <c r="G22" s="2"/>
      <c r="H22" s="9"/>
      <c r="I22" s="10"/>
      <c r="J22" s="9"/>
      <c r="K22" s="2"/>
      <c r="L22" s="12"/>
      <c r="M22" s="2"/>
      <c r="N22" s="2"/>
      <c r="O22" s="2"/>
    </row>
  </sheetData>
  <mergeCells count="11">
    <mergeCell ref="M4:Q4"/>
    <mergeCell ref="R4:Y4"/>
    <mergeCell ref="B4:B5"/>
    <mergeCell ref="D4:D5"/>
    <mergeCell ref="E4:E5"/>
    <mergeCell ref="F4:F5"/>
    <mergeCell ref="G4:G5"/>
    <mergeCell ref="H4:H5"/>
    <mergeCell ref="L4:L5"/>
    <mergeCell ref="C4:C5"/>
    <mergeCell ref="I4:K4"/>
  </mergeCells>
  <pageMargins left="0.25" right="0.25" top="0.75" bottom="0.75" header="0.3" footer="0.3"/>
  <pageSetup paperSize="9" scale="38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Z30"/>
  <sheetViews>
    <sheetView zoomScale="60" zoomScaleNormal="60" workbookViewId="0">
      <selection activeCell="D6" sqref="D6:Y16"/>
    </sheetView>
  </sheetViews>
  <sheetFormatPr defaultRowHeight="14.5" x14ac:dyDescent="0.35"/>
  <cols>
    <col min="2" max="3" width="20.1796875" customWidth="1"/>
    <col min="4" max="4" width="15.7265625" style="5" customWidth="1"/>
    <col min="5" max="5" width="20.81640625" customWidth="1"/>
    <col min="6" max="6" width="54.26953125" customWidth="1"/>
    <col min="7" max="7" width="16.26953125" customWidth="1"/>
    <col min="8" max="8" width="10.81640625" customWidth="1"/>
    <col min="9" max="9" width="11.1796875" bestFit="1" customWidth="1"/>
    <col min="10" max="10" width="11.26953125" customWidth="1"/>
    <col min="11" max="11" width="12.81640625" customWidth="1"/>
    <col min="12" max="12" width="22.453125" customWidth="1"/>
    <col min="13" max="13" width="11.26953125" customWidth="1"/>
    <col min="17" max="17" width="9.1796875" customWidth="1"/>
    <col min="24" max="24" width="11.1796875" bestFit="1" customWidth="1"/>
  </cols>
  <sheetData>
    <row r="2" spans="2:25" ht="23" x14ac:dyDescent="0.5">
      <c r="B2" s="553" t="s">
        <v>1</v>
      </c>
      <c r="C2" s="553"/>
      <c r="D2" s="554"/>
      <c r="E2" s="553" t="s">
        <v>3</v>
      </c>
      <c r="F2" s="553"/>
      <c r="G2" s="555" t="s">
        <v>2</v>
      </c>
      <c r="H2" s="584">
        <v>10</v>
      </c>
      <c r="I2" s="6"/>
      <c r="L2" s="8"/>
      <c r="M2" s="7"/>
      <c r="N2" s="1"/>
      <c r="O2" s="2"/>
    </row>
    <row r="3" spans="2:25" ht="15" thickBot="1" x14ac:dyDescent="0.4">
      <c r="B3" s="1"/>
      <c r="C3" s="1"/>
      <c r="D3" s="3"/>
      <c r="E3" s="1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5" s="16" customFormat="1" ht="21.75" customHeight="1" thickBot="1" x14ac:dyDescent="0.4">
      <c r="B4" s="896" t="s">
        <v>0</v>
      </c>
      <c r="C4" s="896"/>
      <c r="D4" s="899" t="s">
        <v>148</v>
      </c>
      <c r="E4" s="896" t="s">
        <v>38</v>
      </c>
      <c r="F4" s="898" t="s">
        <v>37</v>
      </c>
      <c r="G4" s="898" t="s">
        <v>26</v>
      </c>
      <c r="H4" s="898" t="s">
        <v>36</v>
      </c>
      <c r="I4" s="902" t="s">
        <v>23</v>
      </c>
      <c r="J4" s="903"/>
      <c r="K4" s="904"/>
      <c r="L4" s="899" t="s">
        <v>149</v>
      </c>
      <c r="M4" s="889" t="s">
        <v>24</v>
      </c>
      <c r="N4" s="890"/>
      <c r="O4" s="891"/>
      <c r="P4" s="891"/>
      <c r="Q4" s="892"/>
      <c r="R4" s="902" t="s">
        <v>25</v>
      </c>
      <c r="S4" s="905"/>
      <c r="T4" s="905"/>
      <c r="U4" s="905"/>
      <c r="V4" s="905"/>
      <c r="W4" s="905"/>
      <c r="X4" s="905"/>
      <c r="Y4" s="906"/>
    </row>
    <row r="5" spans="2:25" s="16" customFormat="1" ht="47" thickBot="1" x14ac:dyDescent="0.4">
      <c r="B5" s="897"/>
      <c r="C5" s="897"/>
      <c r="D5" s="900"/>
      <c r="E5" s="901"/>
      <c r="F5" s="897"/>
      <c r="G5" s="897"/>
      <c r="H5" s="897"/>
      <c r="I5" s="108" t="s">
        <v>27</v>
      </c>
      <c r="J5" s="410" t="s">
        <v>28</v>
      </c>
      <c r="K5" s="88" t="s">
        <v>29</v>
      </c>
      <c r="L5" s="915"/>
      <c r="M5" s="314" t="s">
        <v>30</v>
      </c>
      <c r="N5" s="314" t="s">
        <v>105</v>
      </c>
      <c r="O5" s="314" t="s">
        <v>31</v>
      </c>
      <c r="P5" s="409" t="s">
        <v>106</v>
      </c>
      <c r="Q5" s="314" t="s">
        <v>107</v>
      </c>
      <c r="R5" s="314" t="s">
        <v>32</v>
      </c>
      <c r="S5" s="314" t="s">
        <v>33</v>
      </c>
      <c r="T5" s="314" t="s">
        <v>34</v>
      </c>
      <c r="U5" s="314" t="s">
        <v>35</v>
      </c>
      <c r="V5" s="314" t="s">
        <v>108</v>
      </c>
      <c r="W5" s="314" t="s">
        <v>109</v>
      </c>
      <c r="X5" s="314" t="s">
        <v>110</v>
      </c>
      <c r="Y5" s="410" t="s">
        <v>111</v>
      </c>
    </row>
    <row r="6" spans="2:25" s="16" customFormat="1" ht="26.5" customHeight="1" x14ac:dyDescent="0.35">
      <c r="B6" s="585" t="s">
        <v>6</v>
      </c>
      <c r="C6" s="118"/>
      <c r="D6" s="341">
        <v>137</v>
      </c>
      <c r="E6" s="579" t="s">
        <v>20</v>
      </c>
      <c r="F6" s="764" t="s">
        <v>153</v>
      </c>
      <c r="G6" s="840">
        <v>100</v>
      </c>
      <c r="H6" s="133"/>
      <c r="I6" s="303">
        <v>0.8</v>
      </c>
      <c r="J6" s="49">
        <v>0.2</v>
      </c>
      <c r="K6" s="338">
        <v>7.5</v>
      </c>
      <c r="L6" s="841">
        <v>38</v>
      </c>
      <c r="M6" s="302">
        <v>0.06</v>
      </c>
      <c r="N6" s="303">
        <v>0.03</v>
      </c>
      <c r="O6" s="49">
        <v>38</v>
      </c>
      <c r="P6" s="49">
        <v>10</v>
      </c>
      <c r="Q6" s="50">
        <v>0</v>
      </c>
      <c r="R6" s="302">
        <v>35</v>
      </c>
      <c r="S6" s="49">
        <v>17</v>
      </c>
      <c r="T6" s="49">
        <v>11</v>
      </c>
      <c r="U6" s="49">
        <v>0.1</v>
      </c>
      <c r="V6" s="49">
        <v>155</v>
      </c>
      <c r="W6" s="49">
        <v>2.9999999999999997E-4</v>
      </c>
      <c r="X6" s="49">
        <v>1E-4</v>
      </c>
      <c r="Y6" s="50">
        <v>0.15</v>
      </c>
    </row>
    <row r="7" spans="2:25" s="34" customFormat="1" ht="26.25" customHeight="1" x14ac:dyDescent="0.35">
      <c r="B7" s="599"/>
      <c r="C7" s="114"/>
      <c r="D7" s="459">
        <v>67</v>
      </c>
      <c r="E7" s="114" t="s">
        <v>58</v>
      </c>
      <c r="F7" s="111" t="s">
        <v>144</v>
      </c>
      <c r="G7" s="114">
        <v>150</v>
      </c>
      <c r="H7" s="90"/>
      <c r="I7" s="236">
        <v>18.75</v>
      </c>
      <c r="J7" s="20">
        <v>19.5</v>
      </c>
      <c r="K7" s="46">
        <v>2.7</v>
      </c>
      <c r="L7" s="167">
        <v>261.45</v>
      </c>
      <c r="M7" s="236">
        <v>7.0000000000000007E-2</v>
      </c>
      <c r="N7" s="19">
        <v>0.56999999999999995</v>
      </c>
      <c r="O7" s="20">
        <v>0.61</v>
      </c>
      <c r="P7" s="20">
        <v>390</v>
      </c>
      <c r="Q7" s="21">
        <v>2.66</v>
      </c>
      <c r="R7" s="236">
        <v>268.68</v>
      </c>
      <c r="S7" s="20">
        <v>323.68</v>
      </c>
      <c r="T7" s="20">
        <v>23.86</v>
      </c>
      <c r="U7" s="20">
        <v>2.74</v>
      </c>
      <c r="V7" s="20">
        <v>213.9</v>
      </c>
      <c r="W7" s="20">
        <v>3.0000000000000001E-3</v>
      </c>
      <c r="X7" s="20">
        <v>3.5000000000000003E-2</v>
      </c>
      <c r="Y7" s="183">
        <v>0</v>
      </c>
    </row>
    <row r="8" spans="2:25" s="34" customFormat="1" ht="27" customHeight="1" x14ac:dyDescent="0.35">
      <c r="B8" s="599"/>
      <c r="C8" s="114"/>
      <c r="D8" s="90">
        <v>115</v>
      </c>
      <c r="E8" s="114" t="s">
        <v>42</v>
      </c>
      <c r="F8" s="706" t="s">
        <v>41</v>
      </c>
      <c r="G8" s="147">
        <v>200</v>
      </c>
      <c r="H8" s="114"/>
      <c r="I8" s="19">
        <v>6.64</v>
      </c>
      <c r="J8" s="20">
        <v>5.14</v>
      </c>
      <c r="K8" s="46">
        <v>18.600000000000001</v>
      </c>
      <c r="L8" s="167">
        <v>148.4</v>
      </c>
      <c r="M8" s="236">
        <v>0.06</v>
      </c>
      <c r="N8" s="19">
        <v>0.26</v>
      </c>
      <c r="O8" s="20">
        <v>2.6</v>
      </c>
      <c r="P8" s="20">
        <v>41.6</v>
      </c>
      <c r="Q8" s="21">
        <v>0.06</v>
      </c>
      <c r="R8" s="236">
        <v>226.5</v>
      </c>
      <c r="S8" s="20">
        <v>187.22</v>
      </c>
      <c r="T8" s="20">
        <v>40.36</v>
      </c>
      <c r="U8" s="20">
        <v>0.98</v>
      </c>
      <c r="V8" s="20">
        <v>308.39999999999998</v>
      </c>
      <c r="W8" s="20">
        <v>1.6E-2</v>
      </c>
      <c r="X8" s="20">
        <v>4.0000000000000001E-3</v>
      </c>
      <c r="Y8" s="183">
        <v>4.5999999999999999E-2</v>
      </c>
    </row>
    <row r="9" spans="2:25" s="34" customFormat="1" ht="27" customHeight="1" x14ac:dyDescent="0.35">
      <c r="B9" s="599"/>
      <c r="C9" s="114"/>
      <c r="D9" s="462">
        <v>121</v>
      </c>
      <c r="E9" s="90" t="s">
        <v>14</v>
      </c>
      <c r="F9" s="137" t="s">
        <v>47</v>
      </c>
      <c r="G9" s="532">
        <v>30</v>
      </c>
      <c r="H9" s="114"/>
      <c r="I9" s="19">
        <v>2.16</v>
      </c>
      <c r="J9" s="20">
        <v>0.81</v>
      </c>
      <c r="K9" s="21">
        <v>14.73</v>
      </c>
      <c r="L9" s="249">
        <v>75.66</v>
      </c>
      <c r="M9" s="236">
        <v>0.04</v>
      </c>
      <c r="N9" s="20">
        <v>0.01</v>
      </c>
      <c r="O9" s="20">
        <v>0</v>
      </c>
      <c r="P9" s="20">
        <v>0</v>
      </c>
      <c r="Q9" s="46">
        <v>0</v>
      </c>
      <c r="R9" s="19">
        <v>7.5</v>
      </c>
      <c r="S9" s="20">
        <v>24.6</v>
      </c>
      <c r="T9" s="20">
        <v>9.9</v>
      </c>
      <c r="U9" s="20">
        <v>0.45</v>
      </c>
      <c r="V9" s="20">
        <v>27.6</v>
      </c>
      <c r="W9" s="20">
        <v>0</v>
      </c>
      <c r="X9" s="20">
        <v>0</v>
      </c>
      <c r="Y9" s="46">
        <v>0</v>
      </c>
    </row>
    <row r="10" spans="2:25" s="34" customFormat="1" ht="36" customHeight="1" x14ac:dyDescent="0.35">
      <c r="B10" s="599"/>
      <c r="C10" s="114"/>
      <c r="D10" s="90">
        <v>120</v>
      </c>
      <c r="E10" s="114" t="s">
        <v>15</v>
      </c>
      <c r="F10" s="706" t="s">
        <v>44</v>
      </c>
      <c r="G10" s="147">
        <v>20</v>
      </c>
      <c r="H10" s="114"/>
      <c r="I10" s="19">
        <v>1.1399999999999999</v>
      </c>
      <c r="J10" s="20">
        <v>0.22</v>
      </c>
      <c r="K10" s="46">
        <v>7.44</v>
      </c>
      <c r="L10" s="234">
        <v>36.26</v>
      </c>
      <c r="M10" s="236">
        <v>0.02</v>
      </c>
      <c r="N10" s="19">
        <v>2.4E-2</v>
      </c>
      <c r="O10" s="20">
        <v>0.08</v>
      </c>
      <c r="P10" s="20">
        <v>0</v>
      </c>
      <c r="Q10" s="46">
        <v>0</v>
      </c>
      <c r="R10" s="236">
        <v>6.8</v>
      </c>
      <c r="S10" s="20">
        <v>24</v>
      </c>
      <c r="T10" s="20">
        <v>8.1999999999999993</v>
      </c>
      <c r="U10" s="20">
        <v>0.46</v>
      </c>
      <c r="V10" s="20">
        <v>73.5</v>
      </c>
      <c r="W10" s="20">
        <v>2E-3</v>
      </c>
      <c r="X10" s="20">
        <v>2E-3</v>
      </c>
      <c r="Y10" s="46">
        <v>1.2E-2</v>
      </c>
    </row>
    <row r="11" spans="2:25" s="34" customFormat="1" ht="23.25" customHeight="1" x14ac:dyDescent="0.35">
      <c r="B11" s="599"/>
      <c r="C11" s="114"/>
      <c r="D11" s="90"/>
      <c r="E11" s="114"/>
      <c r="F11" s="660" t="s">
        <v>21</v>
      </c>
      <c r="G11" s="232">
        <f>SUM(G6:G10)</f>
        <v>500</v>
      </c>
      <c r="H11" s="114"/>
      <c r="I11" s="33">
        <f t="shared" ref="I11:Y11" si="0">SUM(I6:I10)</f>
        <v>29.490000000000002</v>
      </c>
      <c r="J11" s="32">
        <f t="shared" si="0"/>
        <v>25.869999999999997</v>
      </c>
      <c r="K11" s="66">
        <f t="shared" si="0"/>
        <v>50.97</v>
      </c>
      <c r="L11" s="340">
        <f t="shared" si="0"/>
        <v>559.77</v>
      </c>
      <c r="M11" s="175">
        <f t="shared" si="0"/>
        <v>0.25</v>
      </c>
      <c r="N11" s="32">
        <f t="shared" si="0"/>
        <v>0.89400000000000002</v>
      </c>
      <c r="O11" s="32">
        <f t="shared" si="0"/>
        <v>41.29</v>
      </c>
      <c r="P11" s="32">
        <f t="shared" si="0"/>
        <v>441.6</v>
      </c>
      <c r="Q11" s="227">
        <f t="shared" si="0"/>
        <v>2.72</v>
      </c>
      <c r="R11" s="175">
        <f t="shared" si="0"/>
        <v>544.48</v>
      </c>
      <c r="S11" s="32">
        <f t="shared" si="0"/>
        <v>576.5</v>
      </c>
      <c r="T11" s="32">
        <f t="shared" si="0"/>
        <v>93.320000000000007</v>
      </c>
      <c r="U11" s="32">
        <f t="shared" si="0"/>
        <v>4.7300000000000004</v>
      </c>
      <c r="V11" s="32">
        <f t="shared" si="0"/>
        <v>778.4</v>
      </c>
      <c r="W11" s="32">
        <f t="shared" si="0"/>
        <v>2.1299999999999999E-2</v>
      </c>
      <c r="X11" s="32">
        <f t="shared" si="0"/>
        <v>4.1100000000000012E-2</v>
      </c>
      <c r="Y11" s="66">
        <f t="shared" si="0"/>
        <v>0.20800000000000002</v>
      </c>
    </row>
    <row r="12" spans="2:25" s="34" customFormat="1" ht="23.25" customHeight="1" thickBot="1" x14ac:dyDescent="0.4">
      <c r="B12" s="623"/>
      <c r="C12" s="119"/>
      <c r="D12" s="218"/>
      <c r="E12" s="117"/>
      <c r="F12" s="661" t="s">
        <v>22</v>
      </c>
      <c r="G12" s="171"/>
      <c r="H12" s="117"/>
      <c r="I12" s="85"/>
      <c r="J12" s="84"/>
      <c r="K12" s="86"/>
      <c r="L12" s="169">
        <f>L11/23.5</f>
        <v>23.82</v>
      </c>
      <c r="M12" s="176"/>
      <c r="N12" s="85"/>
      <c r="O12" s="84"/>
      <c r="P12" s="84"/>
      <c r="Q12" s="163"/>
      <c r="R12" s="176"/>
      <c r="S12" s="84"/>
      <c r="T12" s="84"/>
      <c r="U12" s="84"/>
      <c r="V12" s="84"/>
      <c r="W12" s="84"/>
      <c r="X12" s="84"/>
      <c r="Y12" s="518"/>
    </row>
    <row r="13" spans="2:25" s="16" customFormat="1" ht="33.75" customHeight="1" x14ac:dyDescent="0.35">
      <c r="B13" s="626" t="s">
        <v>7</v>
      </c>
      <c r="C13" s="133"/>
      <c r="D13" s="341">
        <v>137</v>
      </c>
      <c r="E13" s="579" t="s">
        <v>20</v>
      </c>
      <c r="F13" s="764" t="s">
        <v>153</v>
      </c>
      <c r="G13" s="840">
        <v>100</v>
      </c>
      <c r="H13" s="133"/>
      <c r="I13" s="303">
        <v>0.8</v>
      </c>
      <c r="J13" s="49">
        <v>0.2</v>
      </c>
      <c r="K13" s="338">
        <v>7.5</v>
      </c>
      <c r="L13" s="841">
        <v>38</v>
      </c>
      <c r="M13" s="302">
        <v>0.06</v>
      </c>
      <c r="N13" s="303">
        <v>0.03</v>
      </c>
      <c r="O13" s="49">
        <v>38</v>
      </c>
      <c r="P13" s="49">
        <v>10</v>
      </c>
      <c r="Q13" s="50">
        <v>0</v>
      </c>
      <c r="R13" s="302">
        <v>35</v>
      </c>
      <c r="S13" s="49">
        <v>17</v>
      </c>
      <c r="T13" s="49">
        <v>11</v>
      </c>
      <c r="U13" s="49">
        <v>0.1</v>
      </c>
      <c r="V13" s="49">
        <v>155</v>
      </c>
      <c r="W13" s="49">
        <v>2.9999999999999997E-4</v>
      </c>
      <c r="X13" s="49">
        <v>1E-4</v>
      </c>
      <c r="Y13" s="50">
        <v>0.15</v>
      </c>
    </row>
    <row r="14" spans="2:25" s="16" customFormat="1" ht="33.75" customHeight="1" x14ac:dyDescent="0.35">
      <c r="B14" s="599"/>
      <c r="C14" s="114"/>
      <c r="D14" s="114">
        <v>34</v>
      </c>
      <c r="E14" s="114" t="s">
        <v>9</v>
      </c>
      <c r="F14" s="152" t="s">
        <v>72</v>
      </c>
      <c r="G14" s="198">
        <v>200</v>
      </c>
      <c r="H14" s="90"/>
      <c r="I14" s="212">
        <v>9</v>
      </c>
      <c r="J14" s="75">
        <v>5.6</v>
      </c>
      <c r="K14" s="183">
        <v>13.8</v>
      </c>
      <c r="L14" s="692">
        <v>141</v>
      </c>
      <c r="M14" s="212">
        <v>0.24</v>
      </c>
      <c r="N14" s="75">
        <v>0.1</v>
      </c>
      <c r="O14" s="75">
        <v>1.1599999999999999</v>
      </c>
      <c r="P14" s="75">
        <v>160</v>
      </c>
      <c r="Q14" s="183">
        <v>0</v>
      </c>
      <c r="R14" s="184">
        <v>45.56</v>
      </c>
      <c r="S14" s="75">
        <v>86.52</v>
      </c>
      <c r="T14" s="75">
        <v>28.94</v>
      </c>
      <c r="U14" s="75">
        <v>2.16</v>
      </c>
      <c r="V14" s="75">
        <v>499.2</v>
      </c>
      <c r="W14" s="75">
        <v>4.0000000000000001E-3</v>
      </c>
      <c r="X14" s="75">
        <v>2E-3</v>
      </c>
      <c r="Y14" s="183">
        <v>0.02</v>
      </c>
    </row>
    <row r="15" spans="2:25" s="16" customFormat="1" ht="33.75" customHeight="1" x14ac:dyDescent="0.35">
      <c r="B15" s="599"/>
      <c r="C15" s="114"/>
      <c r="D15" s="459">
        <v>270</v>
      </c>
      <c r="E15" s="459" t="s">
        <v>10</v>
      </c>
      <c r="F15" s="179" t="s">
        <v>135</v>
      </c>
      <c r="G15" s="147">
        <v>90</v>
      </c>
      <c r="H15" s="114"/>
      <c r="I15" s="19">
        <v>24.03</v>
      </c>
      <c r="J15" s="20">
        <v>19.829999999999998</v>
      </c>
      <c r="K15" s="21">
        <v>1.61</v>
      </c>
      <c r="L15" s="167">
        <v>279.17</v>
      </c>
      <c r="M15" s="236">
        <v>0.09</v>
      </c>
      <c r="N15" s="19">
        <v>0.17</v>
      </c>
      <c r="O15" s="20">
        <v>1.85</v>
      </c>
      <c r="P15" s="20">
        <v>40</v>
      </c>
      <c r="Q15" s="46">
        <v>0.01</v>
      </c>
      <c r="R15" s="236">
        <v>23.61</v>
      </c>
      <c r="S15" s="20">
        <v>193.21</v>
      </c>
      <c r="T15" s="20">
        <v>24.96</v>
      </c>
      <c r="U15" s="20">
        <v>1.67</v>
      </c>
      <c r="V15" s="20">
        <v>375</v>
      </c>
      <c r="W15" s="20">
        <v>5.0000000000000001E-3</v>
      </c>
      <c r="X15" s="20">
        <v>2.0000000000000001E-4</v>
      </c>
      <c r="Y15" s="46">
        <v>0.16</v>
      </c>
    </row>
    <row r="16" spans="2:25" s="16" customFormat="1" ht="33.75" customHeight="1" x14ac:dyDescent="0.35">
      <c r="B16" s="588"/>
      <c r="C16" s="319"/>
      <c r="D16" s="114">
        <v>64</v>
      </c>
      <c r="E16" s="90" t="s">
        <v>46</v>
      </c>
      <c r="F16" s="318" t="s">
        <v>66</v>
      </c>
      <c r="G16" s="198">
        <v>150</v>
      </c>
      <c r="H16" s="114"/>
      <c r="I16" s="212">
        <v>6.45</v>
      </c>
      <c r="J16" s="75">
        <v>4.05</v>
      </c>
      <c r="K16" s="183">
        <v>40.200000000000003</v>
      </c>
      <c r="L16" s="186">
        <v>223.65</v>
      </c>
      <c r="M16" s="212">
        <v>0.08</v>
      </c>
      <c r="N16" s="184">
        <v>0.2</v>
      </c>
      <c r="O16" s="75">
        <v>0</v>
      </c>
      <c r="P16" s="75">
        <v>30</v>
      </c>
      <c r="Q16" s="76">
        <v>0.11</v>
      </c>
      <c r="R16" s="212">
        <v>13.05</v>
      </c>
      <c r="S16" s="75">
        <v>58.34</v>
      </c>
      <c r="T16" s="75">
        <v>22.53</v>
      </c>
      <c r="U16" s="75">
        <v>1.25</v>
      </c>
      <c r="V16" s="75">
        <v>1.1000000000000001</v>
      </c>
      <c r="W16" s="75">
        <v>0</v>
      </c>
      <c r="X16" s="75">
        <v>0</v>
      </c>
      <c r="Y16" s="183">
        <v>0</v>
      </c>
    </row>
    <row r="17" spans="2:26" s="16" customFormat="1" ht="43.5" customHeight="1" x14ac:dyDescent="0.35">
      <c r="B17" s="588"/>
      <c r="C17" s="319"/>
      <c r="D17" s="114">
        <v>98</v>
      </c>
      <c r="E17" s="113" t="s">
        <v>18</v>
      </c>
      <c r="F17" s="596" t="s">
        <v>17</v>
      </c>
      <c r="G17" s="159">
        <v>200</v>
      </c>
      <c r="H17" s="110"/>
      <c r="I17" s="207">
        <v>0.4</v>
      </c>
      <c r="J17" s="15">
        <v>0</v>
      </c>
      <c r="K17" s="39">
        <v>27</v>
      </c>
      <c r="L17" s="216">
        <v>110</v>
      </c>
      <c r="M17" s="207">
        <v>0.05</v>
      </c>
      <c r="N17" s="15">
        <v>0.02</v>
      </c>
      <c r="O17" s="15">
        <v>0</v>
      </c>
      <c r="P17" s="15">
        <v>0</v>
      </c>
      <c r="Q17" s="18">
        <v>0</v>
      </c>
      <c r="R17" s="207">
        <v>16.649999999999999</v>
      </c>
      <c r="S17" s="15">
        <v>98.1</v>
      </c>
      <c r="T17" s="15">
        <v>29.25</v>
      </c>
      <c r="U17" s="15">
        <v>1.26</v>
      </c>
      <c r="V17" s="15">
        <v>41.85</v>
      </c>
      <c r="W17" s="15">
        <v>2E-3</v>
      </c>
      <c r="X17" s="15">
        <v>3.0000000000000001E-3</v>
      </c>
      <c r="Y17" s="43">
        <v>0</v>
      </c>
    </row>
    <row r="18" spans="2:26" s="16" customFormat="1" ht="33.75" customHeight="1" x14ac:dyDescent="0.35">
      <c r="B18" s="588"/>
      <c r="C18" s="319"/>
      <c r="D18" s="126">
        <v>119</v>
      </c>
      <c r="E18" s="113" t="s">
        <v>14</v>
      </c>
      <c r="F18" s="560" t="s">
        <v>51</v>
      </c>
      <c r="G18" s="539">
        <v>20</v>
      </c>
      <c r="H18" s="110"/>
      <c r="I18" s="207">
        <v>1.4</v>
      </c>
      <c r="J18" s="15">
        <v>0.14000000000000001</v>
      </c>
      <c r="K18" s="39">
        <v>8.8000000000000007</v>
      </c>
      <c r="L18" s="215">
        <v>48</v>
      </c>
      <c r="M18" s="207">
        <v>0.02</v>
      </c>
      <c r="N18" s="17">
        <v>6.0000000000000001E-3</v>
      </c>
      <c r="O18" s="15">
        <v>0</v>
      </c>
      <c r="P18" s="15">
        <v>0</v>
      </c>
      <c r="Q18" s="39">
        <v>0</v>
      </c>
      <c r="R18" s="207">
        <v>7.4</v>
      </c>
      <c r="S18" s="15">
        <v>43.6</v>
      </c>
      <c r="T18" s="15">
        <v>13</v>
      </c>
      <c r="U18" s="17">
        <v>0.56000000000000005</v>
      </c>
      <c r="V18" s="15">
        <v>18.600000000000001</v>
      </c>
      <c r="W18" s="15">
        <v>5.9999999999999995E-4</v>
      </c>
      <c r="X18" s="17">
        <v>1E-3</v>
      </c>
      <c r="Y18" s="39">
        <v>0</v>
      </c>
    </row>
    <row r="19" spans="2:26" s="16" customFormat="1" ht="33.75" customHeight="1" x14ac:dyDescent="0.35">
      <c r="B19" s="588"/>
      <c r="C19" s="319"/>
      <c r="D19" s="124">
        <v>120</v>
      </c>
      <c r="E19" s="113" t="s">
        <v>15</v>
      </c>
      <c r="F19" s="560" t="s">
        <v>44</v>
      </c>
      <c r="G19" s="114">
        <v>20</v>
      </c>
      <c r="H19" s="147"/>
      <c r="I19" s="236">
        <v>1.1399999999999999</v>
      </c>
      <c r="J19" s="20">
        <v>0.22</v>
      </c>
      <c r="K19" s="46">
        <v>7.44</v>
      </c>
      <c r="L19" s="363">
        <v>36.26</v>
      </c>
      <c r="M19" s="236">
        <v>0.02</v>
      </c>
      <c r="N19" s="20">
        <v>2.4E-2</v>
      </c>
      <c r="O19" s="20">
        <v>0.08</v>
      </c>
      <c r="P19" s="20">
        <v>0</v>
      </c>
      <c r="Q19" s="21">
        <v>0</v>
      </c>
      <c r="R19" s="236">
        <v>6.8</v>
      </c>
      <c r="S19" s="20">
        <v>24</v>
      </c>
      <c r="T19" s="20">
        <v>8.1999999999999993</v>
      </c>
      <c r="U19" s="20">
        <v>0.46</v>
      </c>
      <c r="V19" s="20">
        <v>73.5</v>
      </c>
      <c r="W19" s="20">
        <v>2E-3</v>
      </c>
      <c r="X19" s="20">
        <v>2E-3</v>
      </c>
      <c r="Y19" s="46">
        <v>1.2E-2</v>
      </c>
    </row>
    <row r="20" spans="2:26" s="16" customFormat="1" ht="33.75" customHeight="1" x14ac:dyDescent="0.35">
      <c r="B20" s="588"/>
      <c r="C20" s="319"/>
      <c r="D20" s="627"/>
      <c r="E20" s="627"/>
      <c r="F20" s="135" t="s">
        <v>21</v>
      </c>
      <c r="G20" s="326">
        <f>G13+G14++G15+G16+G17+G18+G19</f>
        <v>780</v>
      </c>
      <c r="H20" s="232"/>
      <c r="I20" s="357">
        <f t="shared" ref="I20:Y20" si="1">I13+I14++I15+I16+I17+I18+I19</f>
        <v>43.22</v>
      </c>
      <c r="J20" s="74">
        <f t="shared" si="1"/>
        <v>30.04</v>
      </c>
      <c r="K20" s="230">
        <f t="shared" si="1"/>
        <v>106.35</v>
      </c>
      <c r="L20" s="375">
        <f t="shared" si="1"/>
        <v>876.08</v>
      </c>
      <c r="M20" s="357">
        <f t="shared" si="1"/>
        <v>0.56000000000000005</v>
      </c>
      <c r="N20" s="74">
        <f t="shared" si="1"/>
        <v>0.55000000000000004</v>
      </c>
      <c r="O20" s="74">
        <f t="shared" si="1"/>
        <v>41.089999999999996</v>
      </c>
      <c r="P20" s="74">
        <f t="shared" si="1"/>
        <v>240</v>
      </c>
      <c r="Q20" s="231">
        <f t="shared" si="1"/>
        <v>0.12</v>
      </c>
      <c r="R20" s="357">
        <f t="shared" si="1"/>
        <v>148.07000000000002</v>
      </c>
      <c r="S20" s="74">
        <f t="shared" si="1"/>
        <v>520.7700000000001</v>
      </c>
      <c r="T20" s="74">
        <f t="shared" si="1"/>
        <v>137.88</v>
      </c>
      <c r="U20" s="74">
        <f t="shared" si="1"/>
        <v>7.46</v>
      </c>
      <c r="V20" s="74">
        <f t="shared" si="1"/>
        <v>1164.2499999999998</v>
      </c>
      <c r="W20" s="74">
        <f t="shared" si="1"/>
        <v>1.3899999999999999E-2</v>
      </c>
      <c r="X20" s="74">
        <f t="shared" si="1"/>
        <v>8.3000000000000001E-3</v>
      </c>
      <c r="Y20" s="230">
        <f t="shared" si="1"/>
        <v>0.34199999999999997</v>
      </c>
      <c r="Z20" s="72"/>
    </row>
    <row r="21" spans="2:26" s="16" customFormat="1" ht="33.75" customHeight="1" thickBot="1" x14ac:dyDescent="0.4">
      <c r="B21" s="628"/>
      <c r="C21" s="120"/>
      <c r="D21" s="629"/>
      <c r="E21" s="629"/>
      <c r="F21" s="136" t="s">
        <v>22</v>
      </c>
      <c r="G21" s="181"/>
      <c r="H21" s="171"/>
      <c r="I21" s="177"/>
      <c r="J21" s="51"/>
      <c r="K21" s="103"/>
      <c r="L21" s="396">
        <f>L20/23.5</f>
        <v>37.28</v>
      </c>
      <c r="M21" s="177"/>
      <c r="N21" s="51"/>
      <c r="O21" s="51"/>
      <c r="P21" s="51"/>
      <c r="Q21" s="109"/>
      <c r="R21" s="177"/>
      <c r="S21" s="51"/>
      <c r="T21" s="51"/>
      <c r="U21" s="51"/>
      <c r="V21" s="51"/>
      <c r="W21" s="51"/>
      <c r="X21" s="51"/>
      <c r="Y21" s="103"/>
      <c r="Z21" s="72"/>
    </row>
    <row r="22" spans="2:26" ht="18" x14ac:dyDescent="0.35">
      <c r="B22" s="333"/>
      <c r="C22" s="333"/>
      <c r="D22" s="238"/>
      <c r="E22" s="238"/>
      <c r="F22" s="25"/>
      <c r="G22" s="26"/>
      <c r="H22" s="11"/>
      <c r="I22" s="11"/>
      <c r="J22" s="11"/>
      <c r="K22" s="11"/>
      <c r="S22" s="411"/>
    </row>
    <row r="23" spans="2:26" ht="18" x14ac:dyDescent="0.35">
      <c r="E23" s="11"/>
      <c r="F23" s="25"/>
      <c r="G23" s="26"/>
      <c r="H23" s="11"/>
      <c r="I23" s="11"/>
      <c r="J23" s="11"/>
      <c r="K23" s="11"/>
    </row>
    <row r="26" spans="2:26" x14ac:dyDescent="0.35">
      <c r="E26" s="11"/>
      <c r="F26" s="11"/>
      <c r="G26" s="11"/>
      <c r="H26" s="11"/>
      <c r="I26" s="11"/>
      <c r="J26" s="11"/>
      <c r="K26" s="11"/>
    </row>
    <row r="27" spans="2:26" x14ac:dyDescent="0.35">
      <c r="E27" s="11"/>
      <c r="F27" s="11"/>
      <c r="G27" s="11"/>
      <c r="H27" s="11"/>
      <c r="I27" s="11"/>
      <c r="J27" s="11"/>
      <c r="K27" s="11"/>
    </row>
    <row r="28" spans="2:26" x14ac:dyDescent="0.35">
      <c r="E28" s="11"/>
      <c r="F28" s="11"/>
      <c r="G28" s="11"/>
      <c r="H28" s="11"/>
      <c r="I28" s="11"/>
      <c r="J28" s="11"/>
      <c r="K28" s="11"/>
    </row>
    <row r="29" spans="2:26" x14ac:dyDescent="0.35">
      <c r="E29" s="11"/>
      <c r="F29" s="11"/>
      <c r="G29" s="11"/>
      <c r="H29" s="11"/>
      <c r="I29" s="11"/>
      <c r="J29" s="11"/>
      <c r="K29" s="11"/>
    </row>
    <row r="30" spans="2:26" x14ac:dyDescent="0.35">
      <c r="E30" s="11"/>
      <c r="F30" s="11"/>
      <c r="G30" s="11"/>
      <c r="H30" s="11"/>
      <c r="I30" s="11"/>
      <c r="J30" s="11"/>
      <c r="K30" s="11"/>
    </row>
  </sheetData>
  <mergeCells count="11">
    <mergeCell ref="M4:Q4"/>
    <mergeCell ref="R4:Y4"/>
    <mergeCell ref="B4:B5"/>
    <mergeCell ref="D4:D5"/>
    <mergeCell ref="E4:E5"/>
    <mergeCell ref="G4:G5"/>
    <mergeCell ref="H4:H5"/>
    <mergeCell ref="I4:K4"/>
    <mergeCell ref="L4:L5"/>
    <mergeCell ref="F4:F5"/>
    <mergeCell ref="C4:C5"/>
  </mergeCells>
  <pageMargins left="0.25" right="0.25" top="0.75" bottom="0.75" header="0.3" footer="0.3"/>
  <pageSetup paperSize="9" scale="46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Y26"/>
  <sheetViews>
    <sheetView zoomScale="40" zoomScaleNormal="40" workbookViewId="0">
      <selection activeCell="N10" sqref="N10"/>
    </sheetView>
  </sheetViews>
  <sheetFormatPr defaultRowHeight="14.5" x14ac:dyDescent="0.35"/>
  <cols>
    <col min="2" max="2" width="16.81640625" customWidth="1"/>
    <col min="3" max="3" width="16.81640625" style="5" customWidth="1"/>
    <col min="4" max="4" width="15.7265625" style="5" customWidth="1"/>
    <col min="5" max="5" width="20.81640625" customWidth="1"/>
    <col min="6" max="6" width="64.453125" customWidth="1"/>
    <col min="7" max="7" width="16.26953125" customWidth="1"/>
    <col min="8" max="8" width="10.81640625" customWidth="1"/>
    <col min="10" max="10" width="11.26953125" customWidth="1"/>
    <col min="11" max="11" width="12.81640625" customWidth="1"/>
    <col min="12" max="12" width="23.26953125" customWidth="1"/>
    <col min="13" max="13" width="11.26953125" customWidth="1"/>
    <col min="17" max="17" width="9.1796875" customWidth="1"/>
    <col min="23" max="24" width="11.1796875" bestFit="1" customWidth="1"/>
  </cols>
  <sheetData>
    <row r="2" spans="2:25" ht="23" x14ac:dyDescent="0.5">
      <c r="B2" s="553" t="s">
        <v>1</v>
      </c>
      <c r="C2" s="554"/>
      <c r="D2" s="554"/>
      <c r="E2" s="553" t="s">
        <v>3</v>
      </c>
      <c r="F2" s="553"/>
      <c r="G2" s="555" t="s">
        <v>2</v>
      </c>
      <c r="H2" s="584">
        <v>11</v>
      </c>
      <c r="I2" s="6"/>
      <c r="L2" s="8"/>
      <c r="M2" s="7"/>
      <c r="N2" s="1"/>
      <c r="O2" s="2"/>
    </row>
    <row r="3" spans="2:25" ht="15" thickBot="1" x14ac:dyDescent="0.4">
      <c r="B3" s="1"/>
      <c r="C3" s="3"/>
      <c r="D3" s="3"/>
      <c r="E3" s="1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5" s="16" customFormat="1" ht="21.75" customHeight="1" thickBot="1" x14ac:dyDescent="0.4">
      <c r="B4" s="896" t="s">
        <v>0</v>
      </c>
      <c r="C4" s="911"/>
      <c r="D4" s="899" t="s">
        <v>148</v>
      </c>
      <c r="E4" s="896" t="s">
        <v>38</v>
      </c>
      <c r="F4" s="898" t="s">
        <v>37</v>
      </c>
      <c r="G4" s="898" t="s">
        <v>26</v>
      </c>
      <c r="H4" s="898" t="s">
        <v>36</v>
      </c>
      <c r="I4" s="902" t="s">
        <v>23</v>
      </c>
      <c r="J4" s="903"/>
      <c r="K4" s="904"/>
      <c r="L4" s="899" t="s">
        <v>149</v>
      </c>
      <c r="M4" s="889" t="s">
        <v>24</v>
      </c>
      <c r="N4" s="890"/>
      <c r="O4" s="891"/>
      <c r="P4" s="891"/>
      <c r="Q4" s="892"/>
      <c r="R4" s="902" t="s">
        <v>25</v>
      </c>
      <c r="S4" s="905"/>
      <c r="T4" s="905"/>
      <c r="U4" s="905"/>
      <c r="V4" s="905"/>
      <c r="W4" s="905"/>
      <c r="X4" s="905"/>
      <c r="Y4" s="906"/>
    </row>
    <row r="5" spans="2:25" s="16" customFormat="1" ht="47" thickBot="1" x14ac:dyDescent="0.4">
      <c r="B5" s="897"/>
      <c r="C5" s="897"/>
      <c r="D5" s="900"/>
      <c r="E5" s="897"/>
      <c r="F5" s="897"/>
      <c r="G5" s="897"/>
      <c r="H5" s="897"/>
      <c r="I5" s="88" t="s">
        <v>27</v>
      </c>
      <c r="J5" s="410" t="s">
        <v>28</v>
      </c>
      <c r="K5" s="88" t="s">
        <v>29</v>
      </c>
      <c r="L5" s="915"/>
      <c r="M5" s="314" t="s">
        <v>30</v>
      </c>
      <c r="N5" s="314" t="s">
        <v>105</v>
      </c>
      <c r="O5" s="314" t="s">
        <v>31</v>
      </c>
      <c r="P5" s="409" t="s">
        <v>106</v>
      </c>
      <c r="Q5" s="314" t="s">
        <v>107</v>
      </c>
      <c r="R5" s="314" t="s">
        <v>32</v>
      </c>
      <c r="S5" s="314" t="s">
        <v>33</v>
      </c>
      <c r="T5" s="314" t="s">
        <v>34</v>
      </c>
      <c r="U5" s="314" t="s">
        <v>35</v>
      </c>
      <c r="V5" s="314" t="s">
        <v>108</v>
      </c>
      <c r="W5" s="314" t="s">
        <v>109</v>
      </c>
      <c r="X5" s="314" t="s">
        <v>110</v>
      </c>
      <c r="Y5" s="410" t="s">
        <v>111</v>
      </c>
    </row>
    <row r="6" spans="2:25" s="16" customFormat="1" ht="33.75" customHeight="1" x14ac:dyDescent="0.35">
      <c r="B6" s="557" t="s">
        <v>7</v>
      </c>
      <c r="C6" s="743"/>
      <c r="D6" s="118">
        <v>24</v>
      </c>
      <c r="E6" s="821" t="s">
        <v>8</v>
      </c>
      <c r="F6" s="339" t="s">
        <v>103</v>
      </c>
      <c r="G6" s="443">
        <v>150</v>
      </c>
      <c r="H6" s="261"/>
      <c r="I6" s="226">
        <v>0.6</v>
      </c>
      <c r="J6" s="37">
        <v>0</v>
      </c>
      <c r="K6" s="38">
        <v>16.95</v>
      </c>
      <c r="L6" s="290">
        <v>69</v>
      </c>
      <c r="M6" s="217">
        <v>0.01</v>
      </c>
      <c r="N6" s="47">
        <v>0.03</v>
      </c>
      <c r="O6" s="35">
        <v>19.5</v>
      </c>
      <c r="P6" s="35">
        <v>0</v>
      </c>
      <c r="Q6" s="194">
        <v>0</v>
      </c>
      <c r="R6" s="226">
        <v>24</v>
      </c>
      <c r="S6" s="37">
        <v>16.5</v>
      </c>
      <c r="T6" s="37">
        <v>13.5</v>
      </c>
      <c r="U6" s="37">
        <v>3.3</v>
      </c>
      <c r="V6" s="37">
        <v>417</v>
      </c>
      <c r="W6" s="37">
        <v>3.0000000000000001E-3</v>
      </c>
      <c r="X6" s="37">
        <v>5.0000000000000001E-4</v>
      </c>
      <c r="Y6" s="38">
        <v>1.4999999999999999E-2</v>
      </c>
    </row>
    <row r="7" spans="2:25" s="34" customFormat="1" ht="33.75" customHeight="1" x14ac:dyDescent="0.35">
      <c r="B7" s="130"/>
      <c r="C7" s="858"/>
      <c r="D7" s="459">
        <v>635</v>
      </c>
      <c r="E7" s="147" t="s">
        <v>9</v>
      </c>
      <c r="F7" s="137" t="s">
        <v>162</v>
      </c>
      <c r="G7" s="538">
        <v>200</v>
      </c>
      <c r="H7" s="90"/>
      <c r="I7" s="212">
        <v>5.09</v>
      </c>
      <c r="J7" s="75">
        <v>4.9800000000000004</v>
      </c>
      <c r="K7" s="183">
        <v>7.88</v>
      </c>
      <c r="L7" s="330">
        <v>96.7</v>
      </c>
      <c r="M7" s="212">
        <v>0.03</v>
      </c>
      <c r="N7" s="75">
        <v>0.04</v>
      </c>
      <c r="O7" s="75">
        <v>0.75</v>
      </c>
      <c r="P7" s="75">
        <v>120</v>
      </c>
      <c r="Q7" s="76">
        <v>7.0000000000000007E-2</v>
      </c>
      <c r="R7" s="212">
        <v>16.079999999999998</v>
      </c>
      <c r="S7" s="75">
        <v>50.76</v>
      </c>
      <c r="T7" s="75">
        <v>9.92</v>
      </c>
      <c r="U7" s="75">
        <v>0.59</v>
      </c>
      <c r="V7" s="75">
        <v>84.66</v>
      </c>
      <c r="W7" s="75">
        <v>1.5399999999999999E-3</v>
      </c>
      <c r="X7" s="75">
        <v>1.4E-3</v>
      </c>
      <c r="Y7" s="183">
        <v>0.03</v>
      </c>
    </row>
    <row r="8" spans="2:25" s="34" customFormat="1" ht="33.75" customHeight="1" x14ac:dyDescent="0.35">
      <c r="B8" s="571"/>
      <c r="C8" s="343" t="s">
        <v>71</v>
      </c>
      <c r="D8" s="205">
        <v>148</v>
      </c>
      <c r="E8" s="573"/>
      <c r="F8" s="460" t="s">
        <v>175</v>
      </c>
      <c r="G8" s="468">
        <v>90</v>
      </c>
      <c r="H8" s="161"/>
      <c r="I8" s="209">
        <v>19.71</v>
      </c>
      <c r="J8" s="64">
        <v>15.75</v>
      </c>
      <c r="K8" s="97">
        <v>6.21</v>
      </c>
      <c r="L8" s="345">
        <v>245.34</v>
      </c>
      <c r="M8" s="209">
        <v>0.03</v>
      </c>
      <c r="N8" s="63">
        <v>0.11</v>
      </c>
      <c r="O8" s="64">
        <v>2.4</v>
      </c>
      <c r="P8" s="64">
        <v>173.7</v>
      </c>
      <c r="Q8" s="97">
        <v>0.21</v>
      </c>
      <c r="R8" s="209">
        <v>27.88</v>
      </c>
      <c r="S8" s="64">
        <v>104.45</v>
      </c>
      <c r="T8" s="64">
        <v>17.88</v>
      </c>
      <c r="U8" s="64">
        <v>0.49</v>
      </c>
      <c r="V8" s="64">
        <v>88.47</v>
      </c>
      <c r="W8" s="64">
        <v>0.11</v>
      </c>
      <c r="X8" s="64">
        <v>8.9999999999999998E-4</v>
      </c>
      <c r="Y8" s="97">
        <v>0.51</v>
      </c>
    </row>
    <row r="9" spans="2:25" s="34" customFormat="1" ht="33.75" customHeight="1" x14ac:dyDescent="0.35">
      <c r="B9" s="571"/>
      <c r="C9" s="342" t="s">
        <v>69</v>
      </c>
      <c r="D9" s="157">
        <v>283</v>
      </c>
      <c r="E9" s="446" t="s">
        <v>60</v>
      </c>
      <c r="F9" s="788" t="s">
        <v>163</v>
      </c>
      <c r="G9" s="767">
        <v>150</v>
      </c>
      <c r="H9" s="143"/>
      <c r="I9" s="269">
        <v>3.36</v>
      </c>
      <c r="J9" s="58">
        <v>3.1</v>
      </c>
      <c r="K9" s="59">
        <v>21.04</v>
      </c>
      <c r="L9" s="505">
        <v>125.69</v>
      </c>
      <c r="M9" s="269">
        <v>0.12</v>
      </c>
      <c r="N9" s="57">
        <v>0.09</v>
      </c>
      <c r="O9" s="58">
        <v>20.48</v>
      </c>
      <c r="P9" s="58">
        <v>50</v>
      </c>
      <c r="Q9" s="59">
        <v>0</v>
      </c>
      <c r="R9" s="269">
        <v>37.42</v>
      </c>
      <c r="S9" s="58">
        <v>78.55</v>
      </c>
      <c r="T9" s="58">
        <v>33.71</v>
      </c>
      <c r="U9" s="58">
        <v>1.34</v>
      </c>
      <c r="V9" s="58">
        <v>722.91</v>
      </c>
      <c r="W9" s="58">
        <v>7.0000000000000001E-3</v>
      </c>
      <c r="X9" s="58">
        <v>5.9999999999999995E-4</v>
      </c>
      <c r="Y9" s="59">
        <v>0.04</v>
      </c>
    </row>
    <row r="10" spans="2:25" s="16" customFormat="1" ht="43.5" customHeight="1" x14ac:dyDescent="0.35">
      <c r="B10" s="558"/>
      <c r="C10" s="744"/>
      <c r="D10" s="113">
        <v>114</v>
      </c>
      <c r="E10" s="148" t="s">
        <v>42</v>
      </c>
      <c r="F10" s="192" t="s">
        <v>48</v>
      </c>
      <c r="G10" s="539">
        <v>200</v>
      </c>
      <c r="H10" s="110"/>
      <c r="I10" s="207">
        <v>0.2</v>
      </c>
      <c r="J10" s="15">
        <v>0</v>
      </c>
      <c r="K10" s="39">
        <v>11</v>
      </c>
      <c r="L10" s="164">
        <v>44.8</v>
      </c>
      <c r="M10" s="207">
        <v>0</v>
      </c>
      <c r="N10" s="17">
        <v>0</v>
      </c>
      <c r="O10" s="15">
        <v>0.08</v>
      </c>
      <c r="P10" s="15">
        <v>0</v>
      </c>
      <c r="Q10" s="39">
        <v>0</v>
      </c>
      <c r="R10" s="207">
        <v>13.56</v>
      </c>
      <c r="S10" s="15">
        <v>7.66</v>
      </c>
      <c r="T10" s="15">
        <v>4.08</v>
      </c>
      <c r="U10" s="15">
        <v>0.8</v>
      </c>
      <c r="V10" s="15">
        <v>0.68</v>
      </c>
      <c r="W10" s="15">
        <v>0</v>
      </c>
      <c r="X10" s="15">
        <v>0</v>
      </c>
      <c r="Y10" s="39">
        <v>0</v>
      </c>
    </row>
    <row r="11" spans="2:25" s="16" customFormat="1" ht="33.75" customHeight="1" x14ac:dyDescent="0.35">
      <c r="B11" s="558"/>
      <c r="C11" s="744"/>
      <c r="D11" s="186">
        <v>119</v>
      </c>
      <c r="E11" s="147" t="s">
        <v>14</v>
      </c>
      <c r="F11" s="129" t="s">
        <v>51</v>
      </c>
      <c r="G11" s="459">
        <v>45</v>
      </c>
      <c r="H11" s="332"/>
      <c r="I11" s="236">
        <v>3.19</v>
      </c>
      <c r="J11" s="20">
        <v>0.31</v>
      </c>
      <c r="K11" s="46">
        <v>19.89</v>
      </c>
      <c r="L11" s="235">
        <v>108</v>
      </c>
      <c r="M11" s="236">
        <v>0.05</v>
      </c>
      <c r="N11" s="20">
        <v>0.02</v>
      </c>
      <c r="O11" s="20">
        <v>0</v>
      </c>
      <c r="P11" s="20">
        <v>0</v>
      </c>
      <c r="Q11" s="21">
        <v>0</v>
      </c>
      <c r="R11" s="236">
        <v>16.649999999999999</v>
      </c>
      <c r="S11" s="20">
        <v>98.1</v>
      </c>
      <c r="T11" s="20">
        <v>29.25</v>
      </c>
      <c r="U11" s="20">
        <v>1.26</v>
      </c>
      <c r="V11" s="20">
        <v>41.85</v>
      </c>
      <c r="W11" s="20">
        <v>2E-3</v>
      </c>
      <c r="X11" s="20">
        <v>3.0000000000000001E-3</v>
      </c>
      <c r="Y11" s="46">
        <v>0</v>
      </c>
    </row>
    <row r="12" spans="2:25" s="16" customFormat="1" ht="33.75" customHeight="1" x14ac:dyDescent="0.35">
      <c r="B12" s="558"/>
      <c r="C12" s="744"/>
      <c r="D12" s="114">
        <v>120</v>
      </c>
      <c r="E12" s="147" t="s">
        <v>15</v>
      </c>
      <c r="F12" s="129" t="s">
        <v>44</v>
      </c>
      <c r="G12" s="459">
        <v>25</v>
      </c>
      <c r="H12" s="332"/>
      <c r="I12" s="236">
        <v>1.42</v>
      </c>
      <c r="J12" s="20">
        <v>0.27</v>
      </c>
      <c r="K12" s="46">
        <v>9.3000000000000007</v>
      </c>
      <c r="L12" s="235">
        <v>45.32</v>
      </c>
      <c r="M12" s="236">
        <v>0.02</v>
      </c>
      <c r="N12" s="20">
        <v>0.03</v>
      </c>
      <c r="O12" s="20">
        <v>0.1</v>
      </c>
      <c r="P12" s="20">
        <v>0</v>
      </c>
      <c r="Q12" s="21">
        <v>0</v>
      </c>
      <c r="R12" s="236">
        <v>8.5</v>
      </c>
      <c r="S12" s="20">
        <v>30</v>
      </c>
      <c r="T12" s="20">
        <v>10.25</v>
      </c>
      <c r="U12" s="20">
        <v>0.56999999999999995</v>
      </c>
      <c r="V12" s="20">
        <v>91.87</v>
      </c>
      <c r="W12" s="20">
        <v>2.5000000000000001E-3</v>
      </c>
      <c r="X12" s="20">
        <v>2.5000000000000001E-3</v>
      </c>
      <c r="Y12" s="46">
        <v>0.02</v>
      </c>
    </row>
    <row r="13" spans="2:25" s="16" customFormat="1" ht="33.75" customHeight="1" x14ac:dyDescent="0.35">
      <c r="B13" s="558"/>
      <c r="C13" s="342" t="s">
        <v>69</v>
      </c>
      <c r="D13" s="157"/>
      <c r="E13" s="446"/>
      <c r="F13" s="264" t="s">
        <v>21</v>
      </c>
      <c r="G13" s="422" t="e">
        <f>G6+G7+#REF!+G9+G10+G11+G12</f>
        <v>#REF!</v>
      </c>
      <c r="H13" s="348"/>
      <c r="I13" s="269" t="e">
        <f>I6+I7+#REF!+I9+I10+I11+I12</f>
        <v>#REF!</v>
      </c>
      <c r="J13" s="58" t="e">
        <f>J6+J7+#REF!+J9+J10+J11+J12</f>
        <v>#REF!</v>
      </c>
      <c r="K13" s="59" t="e">
        <f>K6+K7+#REF!+K9+K10+K11+K12</f>
        <v>#REF!</v>
      </c>
      <c r="L13" s="745" t="e">
        <f>L6+L7+#REF!+L9+L10+L11+L12</f>
        <v>#REF!</v>
      </c>
      <c r="M13" s="269" t="e">
        <f>M6+M7+#REF!+M9+M10+M11+M12</f>
        <v>#REF!</v>
      </c>
      <c r="N13" s="58" t="e">
        <f>N6+N7+#REF!+N9+N10+N11+N12</f>
        <v>#REF!</v>
      </c>
      <c r="O13" s="58" t="e">
        <f>O6+O7+#REF!+O9+O10+O11+O12</f>
        <v>#REF!</v>
      </c>
      <c r="P13" s="58" t="e">
        <f>P6+P7+#REF!+P9+P10+P11+P12</f>
        <v>#REF!</v>
      </c>
      <c r="Q13" s="99" t="e">
        <f>Q6+Q7+#REF!+Q9+Q10+Q11+Q12</f>
        <v>#REF!</v>
      </c>
      <c r="R13" s="269" t="e">
        <f>R6+R7+#REF!+R9+R10+R11+R12</f>
        <v>#REF!</v>
      </c>
      <c r="S13" s="58" t="e">
        <f>S6+S7+#REF!+S9+S10+S11+S12</f>
        <v>#REF!</v>
      </c>
      <c r="T13" s="58" t="e">
        <f>T6+T7+#REF!+T9+T10+T11+T12</f>
        <v>#REF!</v>
      </c>
      <c r="U13" s="58" t="e">
        <f>U6+U7+#REF!+U9+U10+U11+U12</f>
        <v>#REF!</v>
      </c>
      <c r="V13" s="58" t="e">
        <f>V6+V7+#REF!+V9+V10+V11+V12</f>
        <v>#REF!</v>
      </c>
      <c r="W13" s="58" t="e">
        <f>W6+W7+#REF!+W9+W10+W11+W12</f>
        <v>#REF!</v>
      </c>
      <c r="X13" s="58" t="e">
        <f>X6+X7+#REF!+X9+X10+X11+X12</f>
        <v>#REF!</v>
      </c>
      <c r="Y13" s="59" t="e">
        <f>Y6+Y7+#REF!+Y9+Y10+Y11+Y12</f>
        <v>#REF!</v>
      </c>
    </row>
    <row r="14" spans="2:25" s="16" customFormat="1" ht="33.75" customHeight="1" x14ac:dyDescent="0.35">
      <c r="B14" s="558"/>
      <c r="C14" s="342" t="s">
        <v>69</v>
      </c>
      <c r="D14" s="157"/>
      <c r="E14" s="446"/>
      <c r="F14" s="264" t="s">
        <v>22</v>
      </c>
      <c r="G14" s="422"/>
      <c r="H14" s="348"/>
      <c r="I14" s="269"/>
      <c r="J14" s="58"/>
      <c r="K14" s="59"/>
      <c r="L14" s="747" t="e">
        <f>L13/23.5</f>
        <v>#REF!</v>
      </c>
      <c r="M14" s="269"/>
      <c r="N14" s="58"/>
      <c r="O14" s="58"/>
      <c r="P14" s="58"/>
      <c r="Q14" s="99"/>
      <c r="R14" s="269"/>
      <c r="S14" s="58"/>
      <c r="T14" s="58"/>
      <c r="U14" s="58"/>
      <c r="V14" s="58"/>
      <c r="W14" s="58"/>
      <c r="X14" s="58"/>
      <c r="Y14" s="59"/>
    </row>
    <row r="15" spans="2:25" s="34" customFormat="1" ht="33.75" customHeight="1" x14ac:dyDescent="0.35">
      <c r="B15" s="571"/>
      <c r="C15" s="741" t="s">
        <v>71</v>
      </c>
      <c r="D15" s="748"/>
      <c r="E15" s="822"/>
      <c r="F15" s="265" t="s">
        <v>21</v>
      </c>
      <c r="G15" s="789" t="e">
        <f>G6+G7+G8+#REF!+G10+G11+G12</f>
        <v>#REF!</v>
      </c>
      <c r="H15" s="345"/>
      <c r="I15" s="209" t="e">
        <f>I6+I7+I8+#REF!+I10+I11+I12</f>
        <v>#REF!</v>
      </c>
      <c r="J15" s="64" t="e">
        <f>J6+J7+J8+#REF!+J10+J11+J12</f>
        <v>#REF!</v>
      </c>
      <c r="K15" s="97" t="e">
        <f>K6+K7+K8+#REF!+K10+K11+K12</f>
        <v>#REF!</v>
      </c>
      <c r="L15" s="749" t="e">
        <f>L6+L7+L8+#REF!+L10+L11+L12</f>
        <v>#REF!</v>
      </c>
      <c r="M15" s="209" t="e">
        <f>M6+M7+M8+#REF!+M10+M11+M12</f>
        <v>#REF!</v>
      </c>
      <c r="N15" s="64" t="e">
        <f>N6+N7+N8+#REF!+N10+N11+N12</f>
        <v>#REF!</v>
      </c>
      <c r="O15" s="64" t="e">
        <f>O6+O7+O8+#REF!+O10+O11+O12</f>
        <v>#REF!</v>
      </c>
      <c r="P15" s="64" t="e">
        <f>P6+P7+P8+#REF!+P10+P11+P12</f>
        <v>#REF!</v>
      </c>
      <c r="Q15" s="97" t="e">
        <f>Q6+Q7+Q8+#REF!+Q10+Q11+Q12</f>
        <v>#REF!</v>
      </c>
      <c r="R15" s="209" t="e">
        <f>R6+R7+R8+#REF!+R10+R11+R12</f>
        <v>#REF!</v>
      </c>
      <c r="S15" s="64" t="e">
        <f>S6+S7+S8+#REF!+S10+S11+S12</f>
        <v>#REF!</v>
      </c>
      <c r="T15" s="64" t="e">
        <f>T6+T7+T8+#REF!+T10+T11+T12</f>
        <v>#REF!</v>
      </c>
      <c r="U15" s="64" t="e">
        <f>U6+U7+U8+#REF!+U10+U11+U12</f>
        <v>#REF!</v>
      </c>
      <c r="V15" s="64" t="e">
        <f>V6+V7+V8+#REF!+V10+V11+V12</f>
        <v>#REF!</v>
      </c>
      <c r="W15" s="64" t="e">
        <f>W6+W7+W8+#REF!+W10+W11+W12</f>
        <v>#REF!</v>
      </c>
      <c r="X15" s="64" t="e">
        <f>X6+X7+X8+#REF!+X10+X11+X12</f>
        <v>#REF!</v>
      </c>
      <c r="Y15" s="97" t="e">
        <f>Y6+Y7+Y8+#REF!+Y10+Y11+Y12</f>
        <v>#REF!</v>
      </c>
    </row>
    <row r="16" spans="2:25" s="34" customFormat="1" ht="33.75" customHeight="1" thickBot="1" x14ac:dyDescent="0.4">
      <c r="B16" s="630"/>
      <c r="C16" s="741" t="s">
        <v>71</v>
      </c>
      <c r="D16" s="467"/>
      <c r="E16" s="722"/>
      <c r="F16" s="631" t="s">
        <v>22</v>
      </c>
      <c r="G16" s="425"/>
      <c r="H16" s="145"/>
      <c r="I16" s="371"/>
      <c r="J16" s="372"/>
      <c r="K16" s="373"/>
      <c r="L16" s="746" t="e">
        <f>L15/23.5</f>
        <v>#REF!</v>
      </c>
      <c r="M16" s="371"/>
      <c r="N16" s="659"/>
      <c r="O16" s="372"/>
      <c r="P16" s="372"/>
      <c r="Q16" s="373"/>
      <c r="R16" s="371"/>
      <c r="S16" s="372"/>
      <c r="T16" s="372"/>
      <c r="U16" s="372"/>
      <c r="V16" s="372"/>
      <c r="W16" s="372"/>
      <c r="X16" s="372"/>
      <c r="Y16" s="373"/>
    </row>
    <row r="17" spans="2:15" x14ac:dyDescent="0.35">
      <c r="B17" s="2"/>
      <c r="C17" s="4"/>
      <c r="D17" s="4"/>
      <c r="E17" s="2"/>
      <c r="F17" s="2"/>
      <c r="G17" s="2"/>
      <c r="H17" s="9"/>
      <c r="I17" s="10"/>
      <c r="J17" s="9"/>
      <c r="K17" s="2"/>
      <c r="L17" s="12"/>
      <c r="M17" s="2"/>
      <c r="N17" s="2"/>
      <c r="O17" s="2"/>
    </row>
    <row r="18" spans="2:15" ht="18" x14ac:dyDescent="0.35">
      <c r="B18" s="582" t="s">
        <v>61</v>
      </c>
      <c r="C18" s="632"/>
      <c r="D18" s="597"/>
      <c r="E18" s="597"/>
      <c r="F18" s="25"/>
      <c r="G18" s="26"/>
      <c r="H18" s="11"/>
      <c r="I18" s="11"/>
      <c r="J18" s="11"/>
      <c r="K18" s="11"/>
    </row>
    <row r="19" spans="2:15" ht="18" x14ac:dyDescent="0.35">
      <c r="B19" s="583" t="s">
        <v>62</v>
      </c>
      <c r="C19" s="633"/>
      <c r="D19" s="598"/>
      <c r="E19" s="598"/>
      <c r="F19" s="25"/>
      <c r="G19" s="26"/>
      <c r="H19" s="11"/>
      <c r="I19" s="11"/>
      <c r="J19" s="11"/>
      <c r="K19" s="11"/>
    </row>
    <row r="20" spans="2:15" ht="18" x14ac:dyDescent="0.35">
      <c r="E20" s="11"/>
      <c r="F20" s="25"/>
      <c r="G20" s="26"/>
      <c r="H20" s="11"/>
      <c r="I20" s="11"/>
      <c r="J20" s="11"/>
      <c r="K20" s="11"/>
    </row>
    <row r="21" spans="2:15" x14ac:dyDescent="0.35">
      <c r="E21" s="11"/>
      <c r="F21" s="11"/>
      <c r="G21" s="11"/>
      <c r="H21" s="11"/>
      <c r="I21" s="11"/>
      <c r="J21" s="11"/>
      <c r="K21" s="11"/>
    </row>
    <row r="22" spans="2:15" x14ac:dyDescent="0.35">
      <c r="E22" s="11"/>
      <c r="F22" s="11"/>
      <c r="G22" s="11"/>
      <c r="H22" s="11"/>
      <c r="I22" s="11"/>
      <c r="J22" s="11"/>
      <c r="K22" s="11"/>
    </row>
    <row r="23" spans="2:15" x14ac:dyDescent="0.35">
      <c r="E23" s="11"/>
      <c r="F23" s="11"/>
      <c r="G23" s="11"/>
      <c r="H23" s="11"/>
      <c r="I23" s="11"/>
      <c r="J23" s="11"/>
      <c r="K23" s="11"/>
    </row>
    <row r="24" spans="2:15" x14ac:dyDescent="0.35">
      <c r="E24" s="11"/>
      <c r="F24" s="11"/>
      <c r="G24" s="11"/>
      <c r="H24" s="11"/>
      <c r="I24" s="11"/>
      <c r="J24" s="11"/>
      <c r="K24" s="11"/>
    </row>
    <row r="25" spans="2:15" x14ac:dyDescent="0.35">
      <c r="E25" s="11"/>
      <c r="F25" s="11"/>
      <c r="G25" s="11"/>
      <c r="H25" s="11"/>
      <c r="I25" s="11"/>
      <c r="J25" s="11"/>
      <c r="K25" s="11"/>
    </row>
    <row r="26" spans="2:15" x14ac:dyDescent="0.35">
      <c r="E26" s="11"/>
      <c r="F26" s="11"/>
      <c r="G26" s="11"/>
      <c r="H26" s="11"/>
      <c r="I26" s="11"/>
      <c r="J26" s="11"/>
      <c r="K26" s="11"/>
    </row>
  </sheetData>
  <mergeCells count="11">
    <mergeCell ref="M4:Q4"/>
    <mergeCell ref="R4:Y4"/>
    <mergeCell ref="B4:B5"/>
    <mergeCell ref="C4:C5"/>
    <mergeCell ref="D4:D5"/>
    <mergeCell ref="E4:E5"/>
    <mergeCell ref="F4:F5"/>
    <mergeCell ref="G4:G5"/>
    <mergeCell ref="H4:H5"/>
    <mergeCell ref="L4:L5"/>
    <mergeCell ref="I4:K4"/>
  </mergeCells>
  <pageMargins left="0.7" right="0.7" top="0.75" bottom="0.75" header="0.3" footer="0.3"/>
  <pageSetup paperSize="9" scale="36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Y27"/>
  <sheetViews>
    <sheetView zoomScale="45" zoomScaleNormal="45" workbookViewId="0">
      <selection activeCell="B6" sqref="B6:Y12"/>
    </sheetView>
  </sheetViews>
  <sheetFormatPr defaultRowHeight="14.5" x14ac:dyDescent="0.35"/>
  <cols>
    <col min="2" max="2" width="20.453125" customWidth="1"/>
    <col min="3" max="3" width="16.81640625" customWidth="1"/>
    <col min="4" max="4" width="15.7265625" style="5" customWidth="1"/>
    <col min="5" max="5" width="20.81640625" customWidth="1"/>
    <col min="6" max="6" width="64.453125" customWidth="1"/>
    <col min="7" max="7" width="16.26953125" customWidth="1"/>
    <col min="8" max="8" width="10.81640625" customWidth="1"/>
    <col min="10" max="10" width="11.26953125" customWidth="1"/>
    <col min="11" max="11" width="18.54296875" customWidth="1"/>
    <col min="12" max="12" width="22.1796875" customWidth="1"/>
    <col min="13" max="13" width="11.26953125" customWidth="1"/>
    <col min="17" max="17" width="9.1796875" customWidth="1"/>
    <col min="24" max="24" width="11.1796875" bestFit="1" customWidth="1"/>
  </cols>
  <sheetData>
    <row r="2" spans="2:25" ht="23" x14ac:dyDescent="0.5">
      <c r="B2" s="553" t="s">
        <v>1</v>
      </c>
      <c r="C2" s="553"/>
      <c r="D2" s="554"/>
      <c r="E2" s="553" t="s">
        <v>3</v>
      </c>
      <c r="F2" s="553"/>
      <c r="G2" s="555" t="s">
        <v>2</v>
      </c>
      <c r="H2" s="554">
        <v>12</v>
      </c>
      <c r="I2" s="6"/>
      <c r="L2" s="8"/>
      <c r="M2" s="7"/>
      <c r="N2" s="1"/>
      <c r="O2" s="2"/>
    </row>
    <row r="3" spans="2:25" ht="15" thickBot="1" x14ac:dyDescent="0.4">
      <c r="B3" s="1"/>
      <c r="C3" s="1"/>
      <c r="D3" s="3"/>
      <c r="E3" s="1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5" s="16" customFormat="1" ht="21.75" customHeight="1" thickBot="1" x14ac:dyDescent="0.4">
      <c r="B4" s="896" t="s">
        <v>0</v>
      </c>
      <c r="C4" s="896"/>
      <c r="D4" s="899" t="s">
        <v>148</v>
      </c>
      <c r="E4" s="896" t="s">
        <v>38</v>
      </c>
      <c r="F4" s="898" t="s">
        <v>37</v>
      </c>
      <c r="G4" s="898" t="s">
        <v>26</v>
      </c>
      <c r="H4" s="898" t="s">
        <v>36</v>
      </c>
      <c r="I4" s="902" t="s">
        <v>23</v>
      </c>
      <c r="J4" s="903"/>
      <c r="K4" s="904"/>
      <c r="L4" s="899" t="s">
        <v>149</v>
      </c>
      <c r="M4" s="889" t="s">
        <v>24</v>
      </c>
      <c r="N4" s="890"/>
      <c r="O4" s="891"/>
      <c r="P4" s="891"/>
      <c r="Q4" s="892"/>
      <c r="R4" s="902" t="s">
        <v>25</v>
      </c>
      <c r="S4" s="905"/>
      <c r="T4" s="905"/>
      <c r="U4" s="905"/>
      <c r="V4" s="905"/>
      <c r="W4" s="905"/>
      <c r="X4" s="905"/>
      <c r="Y4" s="906"/>
    </row>
    <row r="5" spans="2:25" s="16" customFormat="1" ht="47" thickBot="1" x14ac:dyDescent="0.4">
      <c r="B5" s="897"/>
      <c r="C5" s="897"/>
      <c r="D5" s="900"/>
      <c r="E5" s="897"/>
      <c r="F5" s="897"/>
      <c r="G5" s="897"/>
      <c r="H5" s="897"/>
      <c r="I5" s="108" t="s">
        <v>27</v>
      </c>
      <c r="J5" s="410" t="s">
        <v>28</v>
      </c>
      <c r="K5" s="523" t="s">
        <v>29</v>
      </c>
      <c r="L5" s="915"/>
      <c r="M5" s="314" t="s">
        <v>30</v>
      </c>
      <c r="N5" s="314" t="s">
        <v>105</v>
      </c>
      <c r="O5" s="314" t="s">
        <v>31</v>
      </c>
      <c r="P5" s="409" t="s">
        <v>106</v>
      </c>
      <c r="Q5" s="314" t="s">
        <v>107</v>
      </c>
      <c r="R5" s="314" t="s">
        <v>32</v>
      </c>
      <c r="S5" s="314" t="s">
        <v>33</v>
      </c>
      <c r="T5" s="314" t="s">
        <v>34</v>
      </c>
      <c r="U5" s="314" t="s">
        <v>35</v>
      </c>
      <c r="V5" s="314" t="s">
        <v>108</v>
      </c>
      <c r="W5" s="314" t="s">
        <v>109</v>
      </c>
      <c r="X5" s="314" t="s">
        <v>110</v>
      </c>
      <c r="Y5" s="410" t="s">
        <v>111</v>
      </c>
    </row>
    <row r="6" spans="2:25" s="16" customFormat="1" ht="33.75" customHeight="1" x14ac:dyDescent="0.35">
      <c r="B6" s="585" t="s">
        <v>7</v>
      </c>
      <c r="C6" s="133"/>
      <c r="D6" s="244">
        <v>9</v>
      </c>
      <c r="E6" s="245" t="s">
        <v>20</v>
      </c>
      <c r="F6" s="537" t="s">
        <v>84</v>
      </c>
      <c r="G6" s="682">
        <v>60</v>
      </c>
      <c r="H6" s="244"/>
      <c r="I6" s="36">
        <v>1.26</v>
      </c>
      <c r="J6" s="37">
        <v>4.26</v>
      </c>
      <c r="K6" s="42">
        <v>7.26</v>
      </c>
      <c r="L6" s="166">
        <v>72.48</v>
      </c>
      <c r="M6" s="36">
        <v>0.02</v>
      </c>
      <c r="N6" s="36">
        <v>0</v>
      </c>
      <c r="O6" s="37">
        <v>9.8699999999999992</v>
      </c>
      <c r="P6" s="37">
        <v>0</v>
      </c>
      <c r="Q6" s="42">
        <v>0</v>
      </c>
      <c r="R6" s="226">
        <v>30.16</v>
      </c>
      <c r="S6" s="37">
        <v>38.72</v>
      </c>
      <c r="T6" s="37">
        <v>19.489999999999998</v>
      </c>
      <c r="U6" s="37">
        <v>1.1100000000000001</v>
      </c>
      <c r="V6" s="37">
        <v>11.86</v>
      </c>
      <c r="W6" s="37">
        <v>0</v>
      </c>
      <c r="X6" s="37">
        <v>0</v>
      </c>
      <c r="Y6" s="38">
        <v>0</v>
      </c>
    </row>
    <row r="7" spans="2:25" s="16" customFormat="1" ht="33.75" customHeight="1" x14ac:dyDescent="0.35">
      <c r="B7" s="586"/>
      <c r="C7" s="113"/>
      <c r="D7" s="459">
        <v>33</v>
      </c>
      <c r="E7" s="114" t="s">
        <v>9</v>
      </c>
      <c r="F7" s="600" t="s">
        <v>55</v>
      </c>
      <c r="G7" s="198">
        <v>200</v>
      </c>
      <c r="H7" s="114"/>
      <c r="I7" s="184">
        <v>6.4</v>
      </c>
      <c r="J7" s="75">
        <v>6.2</v>
      </c>
      <c r="K7" s="76">
        <v>12.2</v>
      </c>
      <c r="L7" s="186">
        <v>130.6</v>
      </c>
      <c r="M7" s="208">
        <v>0.08</v>
      </c>
      <c r="N7" s="71">
        <v>0.08</v>
      </c>
      <c r="O7" s="13">
        <v>6.8</v>
      </c>
      <c r="P7" s="13">
        <v>180</v>
      </c>
      <c r="Q7" s="43">
        <v>0</v>
      </c>
      <c r="R7" s="71">
        <v>36.799999999999997</v>
      </c>
      <c r="S7" s="13">
        <v>76.2</v>
      </c>
      <c r="T7" s="13">
        <v>23.2</v>
      </c>
      <c r="U7" s="13">
        <v>0.8</v>
      </c>
      <c r="V7" s="13">
        <v>466.22</v>
      </c>
      <c r="W7" s="13">
        <v>6.0000000000000001E-3</v>
      </c>
      <c r="X7" s="13">
        <v>2E-3</v>
      </c>
      <c r="Y7" s="46">
        <v>0.04</v>
      </c>
    </row>
    <row r="8" spans="2:25" s="34" customFormat="1" ht="33.75" customHeight="1" x14ac:dyDescent="0.35">
      <c r="B8" s="588"/>
      <c r="C8" s="319"/>
      <c r="D8" s="459">
        <v>81</v>
      </c>
      <c r="E8" s="90" t="s">
        <v>10</v>
      </c>
      <c r="F8" s="137" t="s">
        <v>67</v>
      </c>
      <c r="G8" s="532">
        <v>90</v>
      </c>
      <c r="H8" s="147"/>
      <c r="I8" s="236">
        <v>22.41</v>
      </c>
      <c r="J8" s="20">
        <v>15.3</v>
      </c>
      <c r="K8" s="46">
        <v>0.54</v>
      </c>
      <c r="L8" s="235">
        <v>229.77</v>
      </c>
      <c r="M8" s="236">
        <v>0.05</v>
      </c>
      <c r="N8" s="20">
        <v>0.14000000000000001</v>
      </c>
      <c r="O8" s="20">
        <v>1.24</v>
      </c>
      <c r="P8" s="20">
        <v>28.8</v>
      </c>
      <c r="Q8" s="21">
        <v>0</v>
      </c>
      <c r="R8" s="236">
        <v>27.54</v>
      </c>
      <c r="S8" s="20">
        <v>170.72</v>
      </c>
      <c r="T8" s="20">
        <v>21.15</v>
      </c>
      <c r="U8" s="20">
        <v>1.2</v>
      </c>
      <c r="V8" s="20">
        <v>240.57</v>
      </c>
      <c r="W8" s="20">
        <v>4.0000000000000001E-3</v>
      </c>
      <c r="X8" s="20">
        <v>0</v>
      </c>
      <c r="Y8" s="46">
        <v>0.14000000000000001</v>
      </c>
    </row>
    <row r="9" spans="2:25" s="16" customFormat="1" ht="30.75" customHeight="1" x14ac:dyDescent="0.35">
      <c r="B9" s="589"/>
      <c r="C9" s="197"/>
      <c r="D9" s="459">
        <v>124</v>
      </c>
      <c r="E9" s="90" t="s">
        <v>80</v>
      </c>
      <c r="F9" s="137" t="s">
        <v>78</v>
      </c>
      <c r="G9" s="198">
        <v>150</v>
      </c>
      <c r="H9" s="332"/>
      <c r="I9" s="212">
        <v>4.05</v>
      </c>
      <c r="J9" s="75">
        <v>4.5</v>
      </c>
      <c r="K9" s="183">
        <v>22.8</v>
      </c>
      <c r="L9" s="330">
        <v>147.30000000000001</v>
      </c>
      <c r="M9" s="212">
        <v>0.11</v>
      </c>
      <c r="N9" s="75">
        <v>0.02</v>
      </c>
      <c r="O9" s="75">
        <v>0</v>
      </c>
      <c r="P9" s="75">
        <v>0</v>
      </c>
      <c r="Q9" s="76">
        <v>0</v>
      </c>
      <c r="R9" s="212">
        <v>10.49</v>
      </c>
      <c r="S9" s="75">
        <v>86</v>
      </c>
      <c r="T9" s="75">
        <v>30.56</v>
      </c>
      <c r="U9" s="75">
        <v>0.99</v>
      </c>
      <c r="V9" s="75">
        <v>80.400000000000006</v>
      </c>
      <c r="W9" s="75">
        <v>3.0000000000000001E-3</v>
      </c>
      <c r="X9" s="75">
        <v>1E-3</v>
      </c>
      <c r="Y9" s="183">
        <v>0.02</v>
      </c>
    </row>
    <row r="10" spans="2:25" s="16" customFormat="1" ht="33.75" customHeight="1" x14ac:dyDescent="0.35">
      <c r="B10" s="589"/>
      <c r="C10" s="197"/>
      <c r="D10" s="462">
        <v>100</v>
      </c>
      <c r="E10" s="90" t="s">
        <v>81</v>
      </c>
      <c r="F10" s="111" t="s">
        <v>79</v>
      </c>
      <c r="G10" s="114">
        <v>200</v>
      </c>
      <c r="H10" s="332"/>
      <c r="I10" s="236">
        <v>0.2</v>
      </c>
      <c r="J10" s="20">
        <v>0</v>
      </c>
      <c r="K10" s="46">
        <v>15.56</v>
      </c>
      <c r="L10" s="235">
        <v>63.2</v>
      </c>
      <c r="M10" s="207">
        <v>0</v>
      </c>
      <c r="N10" s="15">
        <v>4.0000000000000001E-3</v>
      </c>
      <c r="O10" s="15">
        <v>1.2</v>
      </c>
      <c r="P10" s="15">
        <v>0</v>
      </c>
      <c r="Q10" s="18">
        <v>0</v>
      </c>
      <c r="R10" s="207">
        <v>6.9</v>
      </c>
      <c r="S10" s="15">
        <v>5.22</v>
      </c>
      <c r="T10" s="15">
        <v>5.24</v>
      </c>
      <c r="U10" s="15">
        <v>0.04</v>
      </c>
      <c r="V10" s="15">
        <v>59.2</v>
      </c>
      <c r="W10" s="15">
        <v>0</v>
      </c>
      <c r="X10" s="15">
        <v>0</v>
      </c>
      <c r="Y10" s="39">
        <v>4.0000000000000001E-3</v>
      </c>
    </row>
    <row r="11" spans="2:25" s="16" customFormat="1" ht="33.75" customHeight="1" x14ac:dyDescent="0.35">
      <c r="B11" s="589"/>
      <c r="C11" s="197"/>
      <c r="D11" s="462">
        <v>119</v>
      </c>
      <c r="E11" s="90" t="s">
        <v>14</v>
      </c>
      <c r="F11" s="111" t="s">
        <v>51</v>
      </c>
      <c r="G11" s="114">
        <v>45</v>
      </c>
      <c r="H11" s="332"/>
      <c r="I11" s="236">
        <v>3.19</v>
      </c>
      <c r="J11" s="20">
        <v>0.31</v>
      </c>
      <c r="K11" s="46">
        <v>19.89</v>
      </c>
      <c r="L11" s="235">
        <v>108</v>
      </c>
      <c r="M11" s="236">
        <v>0.05</v>
      </c>
      <c r="N11" s="20">
        <v>0.02</v>
      </c>
      <c r="O11" s="20">
        <v>0</v>
      </c>
      <c r="P11" s="20">
        <v>0</v>
      </c>
      <c r="Q11" s="21">
        <v>0</v>
      </c>
      <c r="R11" s="236">
        <v>16.649999999999999</v>
      </c>
      <c r="S11" s="20">
        <v>98.1</v>
      </c>
      <c r="T11" s="20">
        <v>29.25</v>
      </c>
      <c r="U11" s="20">
        <v>1.26</v>
      </c>
      <c r="V11" s="20">
        <v>41.85</v>
      </c>
      <c r="W11" s="20">
        <v>2E-3</v>
      </c>
      <c r="X11" s="20">
        <v>3.0000000000000001E-3</v>
      </c>
      <c r="Y11" s="46">
        <v>0</v>
      </c>
    </row>
    <row r="12" spans="2:25" s="16" customFormat="1" ht="33.75" customHeight="1" x14ac:dyDescent="0.35">
      <c r="B12" s="588"/>
      <c r="C12" s="319"/>
      <c r="D12" s="459">
        <v>120</v>
      </c>
      <c r="E12" s="90" t="s">
        <v>15</v>
      </c>
      <c r="F12" s="111" t="s">
        <v>44</v>
      </c>
      <c r="G12" s="114">
        <v>25</v>
      </c>
      <c r="H12" s="332"/>
      <c r="I12" s="236">
        <v>1.42</v>
      </c>
      <c r="J12" s="20">
        <v>0.27</v>
      </c>
      <c r="K12" s="46">
        <v>9.3000000000000007</v>
      </c>
      <c r="L12" s="235">
        <v>45.32</v>
      </c>
      <c r="M12" s="236">
        <v>0.02</v>
      </c>
      <c r="N12" s="20">
        <v>0.03</v>
      </c>
      <c r="O12" s="20">
        <v>0.1</v>
      </c>
      <c r="P12" s="20">
        <v>0</v>
      </c>
      <c r="Q12" s="21">
        <v>0</v>
      </c>
      <c r="R12" s="236">
        <v>8.5</v>
      </c>
      <c r="S12" s="20">
        <v>30</v>
      </c>
      <c r="T12" s="20">
        <v>10.25</v>
      </c>
      <c r="U12" s="20">
        <v>0.56999999999999995</v>
      </c>
      <c r="V12" s="20">
        <v>91.87</v>
      </c>
      <c r="W12" s="20">
        <v>2.5000000000000001E-3</v>
      </c>
      <c r="X12" s="20">
        <v>2.5000000000000001E-3</v>
      </c>
      <c r="Y12" s="46">
        <v>0.02</v>
      </c>
    </row>
    <row r="13" spans="2:25" s="16" customFormat="1" ht="33.75" customHeight="1" x14ac:dyDescent="0.35">
      <c r="B13" s="588"/>
      <c r="C13" s="319"/>
      <c r="D13" s="219"/>
      <c r="E13" s="218"/>
      <c r="F13" s="135" t="s">
        <v>21</v>
      </c>
      <c r="G13" s="168">
        <f>SUM(G6:G12)</f>
        <v>770</v>
      </c>
      <c r="H13" s="251"/>
      <c r="I13" s="357">
        <f t="shared" ref="I13:Y13" si="0">SUM(I6:I12)</f>
        <v>38.93</v>
      </c>
      <c r="J13" s="74">
        <f t="shared" si="0"/>
        <v>30.84</v>
      </c>
      <c r="K13" s="230">
        <f t="shared" si="0"/>
        <v>87.55</v>
      </c>
      <c r="L13" s="506">
        <f>SUM(L6:L12)</f>
        <v>796.67000000000019</v>
      </c>
      <c r="M13" s="357">
        <f t="shared" si="0"/>
        <v>0.33</v>
      </c>
      <c r="N13" s="74">
        <f t="shared" si="0"/>
        <v>0.29400000000000004</v>
      </c>
      <c r="O13" s="74">
        <f t="shared" si="0"/>
        <v>19.209999999999997</v>
      </c>
      <c r="P13" s="74">
        <f t="shared" si="0"/>
        <v>208.8</v>
      </c>
      <c r="Q13" s="231">
        <f t="shared" si="0"/>
        <v>0</v>
      </c>
      <c r="R13" s="357">
        <f t="shared" si="0"/>
        <v>137.04</v>
      </c>
      <c r="S13" s="74">
        <f t="shared" si="0"/>
        <v>504.96000000000004</v>
      </c>
      <c r="T13" s="74">
        <f t="shared" si="0"/>
        <v>139.13999999999999</v>
      </c>
      <c r="U13" s="74">
        <f t="shared" si="0"/>
        <v>5.9700000000000006</v>
      </c>
      <c r="V13" s="74">
        <f t="shared" si="0"/>
        <v>991.97000000000014</v>
      </c>
      <c r="W13" s="74">
        <f t="shared" si="0"/>
        <v>1.7500000000000002E-2</v>
      </c>
      <c r="X13" s="74">
        <f t="shared" si="0"/>
        <v>8.5000000000000006E-3</v>
      </c>
      <c r="Y13" s="230">
        <f t="shared" si="0"/>
        <v>0.224</v>
      </c>
    </row>
    <row r="14" spans="2:25" s="16" customFormat="1" ht="33.75" customHeight="1" thickBot="1" x14ac:dyDescent="0.4">
      <c r="B14" s="628"/>
      <c r="C14" s="120"/>
      <c r="D14" s="228"/>
      <c r="E14" s="181"/>
      <c r="F14" s="136" t="s">
        <v>22</v>
      </c>
      <c r="G14" s="117"/>
      <c r="H14" s="181"/>
      <c r="I14" s="210"/>
      <c r="J14" s="131"/>
      <c r="K14" s="132"/>
      <c r="L14" s="472">
        <f>L13/23.5</f>
        <v>33.900851063829798</v>
      </c>
      <c r="M14" s="210"/>
      <c r="N14" s="131"/>
      <c r="O14" s="131"/>
      <c r="P14" s="131"/>
      <c r="Q14" s="195"/>
      <c r="R14" s="210"/>
      <c r="S14" s="131"/>
      <c r="T14" s="131"/>
      <c r="U14" s="131"/>
      <c r="V14" s="131"/>
      <c r="W14" s="131"/>
      <c r="X14" s="131"/>
      <c r="Y14" s="132"/>
    </row>
    <row r="15" spans="2:25" x14ac:dyDescent="0.35">
      <c r="B15" s="2"/>
      <c r="C15" s="2"/>
      <c r="D15" s="4"/>
      <c r="E15" s="2"/>
      <c r="F15" s="2"/>
      <c r="G15" s="2"/>
      <c r="H15" s="9"/>
      <c r="I15" s="10"/>
      <c r="J15" s="9"/>
      <c r="K15" s="2"/>
      <c r="L15" s="12"/>
      <c r="M15" s="2"/>
      <c r="N15" s="2"/>
      <c r="O15" s="2"/>
    </row>
    <row r="16" spans="2:25" ht="18" x14ac:dyDescent="0.35">
      <c r="F16" s="25"/>
      <c r="G16" s="26"/>
      <c r="H16" s="11"/>
      <c r="I16" s="9"/>
      <c r="J16" s="11"/>
      <c r="K16" s="11"/>
    </row>
    <row r="17" spans="5:11" ht="18" x14ac:dyDescent="0.35">
      <c r="F17" s="25"/>
      <c r="G17" s="26"/>
      <c r="H17" s="11"/>
      <c r="I17" s="11"/>
      <c r="J17" s="11"/>
      <c r="K17" s="11"/>
    </row>
    <row r="18" spans="5:11" ht="18" x14ac:dyDescent="0.35">
      <c r="E18" s="11"/>
      <c r="F18" s="25"/>
      <c r="G18" s="26"/>
      <c r="H18" s="11"/>
      <c r="I18" s="11"/>
      <c r="J18" s="11"/>
      <c r="K18" s="11"/>
    </row>
    <row r="19" spans="5:11" ht="18" x14ac:dyDescent="0.35">
      <c r="E19" s="11"/>
      <c r="F19" s="25"/>
      <c r="G19" s="26"/>
      <c r="H19" s="11"/>
      <c r="I19" s="11"/>
      <c r="J19" s="11"/>
      <c r="K19" s="11"/>
    </row>
    <row r="20" spans="5:11" ht="18" x14ac:dyDescent="0.35">
      <c r="E20" s="11"/>
      <c r="F20" s="25"/>
      <c r="G20" s="26"/>
      <c r="H20" s="11"/>
      <c r="I20" s="11"/>
      <c r="J20" s="11"/>
      <c r="K20" s="11"/>
    </row>
    <row r="21" spans="5:11" x14ac:dyDescent="0.35">
      <c r="E21" s="11"/>
      <c r="F21" s="11"/>
      <c r="G21" s="11"/>
      <c r="H21" s="11"/>
      <c r="I21" s="11"/>
      <c r="J21" s="11"/>
      <c r="K21" s="11"/>
    </row>
    <row r="22" spans="5:11" x14ac:dyDescent="0.35">
      <c r="E22" s="11"/>
      <c r="F22" s="11"/>
      <c r="G22" s="11"/>
      <c r="H22" s="11"/>
      <c r="I22" s="11"/>
      <c r="J22" s="11"/>
      <c r="K22" s="11"/>
    </row>
    <row r="23" spans="5:11" x14ac:dyDescent="0.35">
      <c r="E23" s="11"/>
      <c r="F23" s="11"/>
      <c r="G23" s="11"/>
      <c r="H23" s="11"/>
      <c r="I23" s="11"/>
      <c r="J23" s="11"/>
      <c r="K23" s="11"/>
    </row>
    <row r="24" spans="5:11" x14ac:dyDescent="0.35">
      <c r="E24" s="11"/>
      <c r="F24" s="11"/>
      <c r="G24" s="11"/>
      <c r="H24" s="11"/>
      <c r="I24" s="11"/>
      <c r="J24" s="11"/>
      <c r="K24" s="11"/>
    </row>
    <row r="25" spans="5:11" x14ac:dyDescent="0.35">
      <c r="E25" s="11"/>
      <c r="F25" s="11"/>
      <c r="G25" s="11"/>
      <c r="H25" s="11"/>
      <c r="I25" s="11"/>
      <c r="J25" s="11"/>
      <c r="K25" s="11"/>
    </row>
    <row r="26" spans="5:11" x14ac:dyDescent="0.35">
      <c r="E26" s="11"/>
      <c r="F26" s="11"/>
      <c r="G26" s="11"/>
      <c r="H26" s="11"/>
      <c r="I26" s="11"/>
      <c r="J26" s="11"/>
      <c r="K26" s="11"/>
    </row>
    <row r="27" spans="5:11" x14ac:dyDescent="0.35">
      <c r="E27" s="11"/>
      <c r="F27" s="11"/>
      <c r="G27" s="11"/>
      <c r="H27" s="11"/>
      <c r="I27" s="11"/>
      <c r="J27" s="11"/>
      <c r="K27" s="11"/>
    </row>
  </sheetData>
  <mergeCells count="11">
    <mergeCell ref="M4:Q4"/>
    <mergeCell ref="R4:Y4"/>
    <mergeCell ref="B4:B5"/>
    <mergeCell ref="C4:C5"/>
    <mergeCell ref="D4:D5"/>
    <mergeCell ref="E4:E5"/>
    <mergeCell ref="F4:F5"/>
    <mergeCell ref="G4:G5"/>
    <mergeCell ref="H4:H5"/>
    <mergeCell ref="L4:L5"/>
    <mergeCell ref="I4:K4"/>
  </mergeCells>
  <pageMargins left="0.7" right="0.7" top="0.75" bottom="0.75" header="0.3" footer="0.3"/>
  <pageSetup paperSize="9" scale="36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Y24"/>
  <sheetViews>
    <sheetView zoomScale="44" zoomScaleNormal="44" workbookViewId="0">
      <selection activeCell="F20" sqref="F20"/>
    </sheetView>
  </sheetViews>
  <sheetFormatPr defaultRowHeight="14.5" x14ac:dyDescent="0.35"/>
  <cols>
    <col min="2" max="2" width="16.81640625" customWidth="1"/>
    <col min="3" max="4" width="15.7265625" style="5" customWidth="1"/>
    <col min="5" max="5" width="20.81640625" customWidth="1"/>
    <col min="6" max="6" width="64.453125" customWidth="1"/>
    <col min="7" max="7" width="16.26953125" customWidth="1"/>
    <col min="8" max="8" width="10.81640625" customWidth="1"/>
    <col min="10" max="10" width="11.26953125" customWidth="1"/>
    <col min="11" max="11" width="16.453125" customWidth="1"/>
    <col min="12" max="12" width="22.54296875" customWidth="1"/>
    <col min="13" max="13" width="11.26953125" customWidth="1"/>
    <col min="17" max="17" width="9.1796875" customWidth="1"/>
    <col min="23" max="23" width="10.1796875" customWidth="1"/>
    <col min="24" max="24" width="10.54296875" customWidth="1"/>
  </cols>
  <sheetData>
    <row r="2" spans="2:25" ht="23" x14ac:dyDescent="0.5">
      <c r="B2" s="553" t="s">
        <v>1</v>
      </c>
      <c r="C2" s="554"/>
      <c r="D2" s="554"/>
      <c r="E2" s="553" t="s">
        <v>3</v>
      </c>
      <c r="F2" s="553"/>
      <c r="G2" s="555" t="s">
        <v>2</v>
      </c>
      <c r="H2" s="584">
        <v>13</v>
      </c>
      <c r="I2" s="6"/>
      <c r="L2" s="8"/>
      <c r="M2" s="7"/>
      <c r="N2" s="1"/>
      <c r="O2" s="2"/>
    </row>
    <row r="3" spans="2:25" ht="15" thickBot="1" x14ac:dyDescent="0.4">
      <c r="B3" s="1"/>
      <c r="C3" s="3"/>
      <c r="D3" s="3"/>
      <c r="E3" s="1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5" s="16" customFormat="1" ht="21.75" customHeight="1" thickBot="1" x14ac:dyDescent="0.4">
      <c r="B4" s="896" t="s">
        <v>0</v>
      </c>
      <c r="C4" s="898"/>
      <c r="D4" s="899" t="s">
        <v>148</v>
      </c>
      <c r="E4" s="896" t="s">
        <v>38</v>
      </c>
      <c r="F4" s="898" t="s">
        <v>37</v>
      </c>
      <c r="G4" s="898" t="s">
        <v>26</v>
      </c>
      <c r="H4" s="898" t="s">
        <v>36</v>
      </c>
      <c r="I4" s="902" t="s">
        <v>23</v>
      </c>
      <c r="J4" s="903"/>
      <c r="K4" s="904"/>
      <c r="L4" s="899" t="s">
        <v>149</v>
      </c>
      <c r="M4" s="889" t="s">
        <v>24</v>
      </c>
      <c r="N4" s="890"/>
      <c r="O4" s="891"/>
      <c r="P4" s="891"/>
      <c r="Q4" s="892"/>
      <c r="R4" s="902" t="s">
        <v>25</v>
      </c>
      <c r="S4" s="905"/>
      <c r="T4" s="905"/>
      <c r="U4" s="905"/>
      <c r="V4" s="905"/>
      <c r="W4" s="905"/>
      <c r="X4" s="905"/>
      <c r="Y4" s="906"/>
    </row>
    <row r="5" spans="2:25" s="16" customFormat="1" ht="47" thickBot="1" x14ac:dyDescent="0.4">
      <c r="B5" s="897"/>
      <c r="C5" s="897"/>
      <c r="D5" s="900"/>
      <c r="E5" s="897"/>
      <c r="F5" s="901"/>
      <c r="G5" s="897"/>
      <c r="H5" s="897"/>
      <c r="I5" s="643" t="s">
        <v>27</v>
      </c>
      <c r="J5" s="646" t="s">
        <v>28</v>
      </c>
      <c r="K5" s="645" t="s">
        <v>29</v>
      </c>
      <c r="L5" s="916"/>
      <c r="M5" s="431" t="s">
        <v>30</v>
      </c>
      <c r="N5" s="431" t="s">
        <v>105</v>
      </c>
      <c r="O5" s="431" t="s">
        <v>31</v>
      </c>
      <c r="P5" s="439" t="s">
        <v>106</v>
      </c>
      <c r="Q5" s="431" t="s">
        <v>107</v>
      </c>
      <c r="R5" s="431" t="s">
        <v>32</v>
      </c>
      <c r="S5" s="431" t="s">
        <v>33</v>
      </c>
      <c r="T5" s="431" t="s">
        <v>34</v>
      </c>
      <c r="U5" s="431" t="s">
        <v>35</v>
      </c>
      <c r="V5" s="431" t="s">
        <v>108</v>
      </c>
      <c r="W5" s="431" t="s">
        <v>109</v>
      </c>
      <c r="X5" s="431" t="s">
        <v>110</v>
      </c>
      <c r="Y5" s="646" t="s">
        <v>111</v>
      </c>
    </row>
    <row r="6" spans="2:25" s="16" customFormat="1" ht="46.5" customHeight="1" x14ac:dyDescent="0.35">
      <c r="B6" s="585" t="s">
        <v>7</v>
      </c>
      <c r="C6" s="133"/>
      <c r="D6" s="341">
        <v>137</v>
      </c>
      <c r="E6" s="579" t="s">
        <v>20</v>
      </c>
      <c r="F6" s="764" t="s">
        <v>153</v>
      </c>
      <c r="G6" s="840">
        <v>100</v>
      </c>
      <c r="H6" s="133"/>
      <c r="I6" s="303">
        <v>0.8</v>
      </c>
      <c r="J6" s="49">
        <v>0.2</v>
      </c>
      <c r="K6" s="338">
        <v>7.5</v>
      </c>
      <c r="L6" s="841">
        <v>38</v>
      </c>
      <c r="M6" s="302">
        <v>0.06</v>
      </c>
      <c r="N6" s="303">
        <v>0.03</v>
      </c>
      <c r="O6" s="49">
        <v>38</v>
      </c>
      <c r="P6" s="49">
        <v>10</v>
      </c>
      <c r="Q6" s="50">
        <v>0</v>
      </c>
      <c r="R6" s="302">
        <v>35</v>
      </c>
      <c r="S6" s="49">
        <v>17</v>
      </c>
      <c r="T6" s="49">
        <v>11</v>
      </c>
      <c r="U6" s="49">
        <v>0.1</v>
      </c>
      <c r="V6" s="49">
        <v>155</v>
      </c>
      <c r="W6" s="49">
        <v>2.9999999999999997E-4</v>
      </c>
      <c r="X6" s="49">
        <v>1E-4</v>
      </c>
      <c r="Y6" s="50">
        <v>0.15</v>
      </c>
    </row>
    <row r="7" spans="2:25" s="16" customFormat="1" ht="26.5" customHeight="1" x14ac:dyDescent="0.35">
      <c r="B7" s="586"/>
      <c r="C7" s="114"/>
      <c r="D7" s="114">
        <v>41</v>
      </c>
      <c r="E7" s="459" t="s">
        <v>9</v>
      </c>
      <c r="F7" s="137" t="s">
        <v>77</v>
      </c>
      <c r="G7" s="198">
        <v>200</v>
      </c>
      <c r="H7" s="90"/>
      <c r="I7" s="212">
        <v>6.66</v>
      </c>
      <c r="J7" s="75">
        <v>5.51</v>
      </c>
      <c r="K7" s="183">
        <v>8.75</v>
      </c>
      <c r="L7" s="330">
        <v>111.57</v>
      </c>
      <c r="M7" s="212">
        <v>7.0000000000000007E-2</v>
      </c>
      <c r="N7" s="184">
        <v>0.06</v>
      </c>
      <c r="O7" s="75">
        <v>2.75</v>
      </c>
      <c r="P7" s="75">
        <v>110</v>
      </c>
      <c r="Q7" s="183">
        <v>0</v>
      </c>
      <c r="R7" s="212">
        <v>22.94</v>
      </c>
      <c r="S7" s="75">
        <v>97.77</v>
      </c>
      <c r="T7" s="75">
        <v>22.1</v>
      </c>
      <c r="U7" s="75">
        <v>1.38</v>
      </c>
      <c r="V7" s="75">
        <v>299.77999999999997</v>
      </c>
      <c r="W7" s="75">
        <v>4.3E-3</v>
      </c>
      <c r="X7" s="75">
        <v>1.8799999999999999E-3</v>
      </c>
      <c r="Y7" s="183">
        <v>0.03</v>
      </c>
    </row>
    <row r="8" spans="2:25" s="34" customFormat="1" ht="26.5" customHeight="1" x14ac:dyDescent="0.35">
      <c r="B8" s="588"/>
      <c r="C8" s="104"/>
      <c r="D8" s="114">
        <v>80</v>
      </c>
      <c r="E8" s="459" t="s">
        <v>10</v>
      </c>
      <c r="F8" s="137" t="s">
        <v>91</v>
      </c>
      <c r="G8" s="198">
        <v>90</v>
      </c>
      <c r="H8" s="90"/>
      <c r="I8" s="212">
        <v>14.85</v>
      </c>
      <c r="J8" s="75">
        <v>13.32</v>
      </c>
      <c r="K8" s="183">
        <v>5.94</v>
      </c>
      <c r="L8" s="330">
        <v>202.68</v>
      </c>
      <c r="M8" s="212">
        <v>0.06</v>
      </c>
      <c r="N8" s="184">
        <v>0.1</v>
      </c>
      <c r="O8" s="75">
        <v>3.38</v>
      </c>
      <c r="P8" s="75">
        <v>19.5</v>
      </c>
      <c r="Q8" s="183">
        <v>0</v>
      </c>
      <c r="R8" s="212">
        <v>20.58</v>
      </c>
      <c r="S8" s="75">
        <v>74.39</v>
      </c>
      <c r="T8" s="75">
        <v>22.98</v>
      </c>
      <c r="U8" s="75">
        <v>0.95</v>
      </c>
      <c r="V8" s="75">
        <v>204</v>
      </c>
      <c r="W8" s="75">
        <v>0</v>
      </c>
      <c r="X8" s="75">
        <v>0</v>
      </c>
      <c r="Y8" s="183">
        <v>0.09</v>
      </c>
    </row>
    <row r="9" spans="2:25" s="34" customFormat="1" ht="26.5" customHeight="1" x14ac:dyDescent="0.35">
      <c r="B9" s="588"/>
      <c r="C9" s="104"/>
      <c r="D9" s="114">
        <v>54</v>
      </c>
      <c r="E9" s="459" t="s">
        <v>80</v>
      </c>
      <c r="F9" s="111" t="s">
        <v>39</v>
      </c>
      <c r="G9" s="114">
        <v>150</v>
      </c>
      <c r="H9" s="90"/>
      <c r="I9" s="236">
        <v>7.2</v>
      </c>
      <c r="J9" s="20">
        <v>5.0999999999999996</v>
      </c>
      <c r="K9" s="46">
        <v>33.9</v>
      </c>
      <c r="L9" s="235">
        <v>210.3</v>
      </c>
      <c r="M9" s="236">
        <v>0.21</v>
      </c>
      <c r="N9" s="19">
        <v>0.11</v>
      </c>
      <c r="O9" s="20">
        <v>0</v>
      </c>
      <c r="P9" s="20">
        <v>0</v>
      </c>
      <c r="Q9" s="46">
        <v>0</v>
      </c>
      <c r="R9" s="236">
        <v>14.55</v>
      </c>
      <c r="S9" s="20">
        <v>208.87</v>
      </c>
      <c r="T9" s="20">
        <v>139.99</v>
      </c>
      <c r="U9" s="20">
        <v>4.68</v>
      </c>
      <c r="V9" s="20">
        <v>273.8</v>
      </c>
      <c r="W9" s="20">
        <v>3.0000000000000001E-3</v>
      </c>
      <c r="X9" s="20">
        <v>5.0000000000000001E-3</v>
      </c>
      <c r="Y9" s="46">
        <v>0.02</v>
      </c>
    </row>
    <row r="10" spans="2:25" s="16" customFormat="1" ht="33.75" customHeight="1" x14ac:dyDescent="0.35">
      <c r="B10" s="589"/>
      <c r="C10" s="115"/>
      <c r="D10" s="90">
        <v>98</v>
      </c>
      <c r="E10" s="113" t="s">
        <v>18</v>
      </c>
      <c r="F10" s="596" t="s">
        <v>17</v>
      </c>
      <c r="G10" s="159">
        <v>200</v>
      </c>
      <c r="H10" s="110"/>
      <c r="I10" s="207">
        <v>0.4</v>
      </c>
      <c r="J10" s="15">
        <v>0</v>
      </c>
      <c r="K10" s="39">
        <v>27</v>
      </c>
      <c r="L10" s="216">
        <v>110</v>
      </c>
      <c r="M10" s="207">
        <v>0.05</v>
      </c>
      <c r="N10" s="17">
        <v>0.02</v>
      </c>
      <c r="O10" s="15">
        <v>0</v>
      </c>
      <c r="P10" s="15">
        <v>0</v>
      </c>
      <c r="Q10" s="39">
        <v>0</v>
      </c>
      <c r="R10" s="207">
        <v>16.649999999999999</v>
      </c>
      <c r="S10" s="15">
        <v>98.1</v>
      </c>
      <c r="T10" s="15">
        <v>29.25</v>
      </c>
      <c r="U10" s="15">
        <v>1.26</v>
      </c>
      <c r="V10" s="15">
        <v>41.85</v>
      </c>
      <c r="W10" s="15">
        <v>2E-3</v>
      </c>
      <c r="X10" s="15">
        <v>3.0000000000000001E-3</v>
      </c>
      <c r="Y10" s="43">
        <v>0</v>
      </c>
    </row>
    <row r="11" spans="2:25" s="16" customFormat="1" ht="26.5" customHeight="1" x14ac:dyDescent="0.35">
      <c r="B11" s="589"/>
      <c r="C11" s="116"/>
      <c r="D11" s="116">
        <v>119</v>
      </c>
      <c r="E11" s="124" t="s">
        <v>51</v>
      </c>
      <c r="F11" s="578" t="s">
        <v>51</v>
      </c>
      <c r="G11" s="114">
        <v>20</v>
      </c>
      <c r="H11" s="147"/>
      <c r="I11" s="236">
        <v>1.4</v>
      </c>
      <c r="J11" s="20">
        <v>0.14000000000000001</v>
      </c>
      <c r="K11" s="46">
        <v>8.8000000000000007</v>
      </c>
      <c r="L11" s="363">
        <v>48</v>
      </c>
      <c r="M11" s="236">
        <v>0.02</v>
      </c>
      <c r="N11" s="20">
        <v>6.0000000000000001E-3</v>
      </c>
      <c r="O11" s="20">
        <v>0</v>
      </c>
      <c r="P11" s="20">
        <v>0</v>
      </c>
      <c r="Q11" s="21">
        <v>0</v>
      </c>
      <c r="R11" s="236">
        <v>7.4</v>
      </c>
      <c r="S11" s="20">
        <v>43.6</v>
      </c>
      <c r="T11" s="20">
        <v>13</v>
      </c>
      <c r="U11" s="20">
        <v>0.56000000000000005</v>
      </c>
      <c r="V11" s="20">
        <v>18.600000000000001</v>
      </c>
      <c r="W11" s="20">
        <v>5.9999999999999995E-4</v>
      </c>
      <c r="X11" s="20">
        <v>1E-3</v>
      </c>
      <c r="Y11" s="46">
        <v>0</v>
      </c>
    </row>
    <row r="12" spans="2:25" s="16" customFormat="1" ht="26.5" customHeight="1" x14ac:dyDescent="0.35">
      <c r="B12" s="589"/>
      <c r="C12" s="116"/>
      <c r="D12" s="116">
        <v>120</v>
      </c>
      <c r="E12" s="124" t="s">
        <v>44</v>
      </c>
      <c r="F12" s="578" t="s">
        <v>44</v>
      </c>
      <c r="G12" s="114">
        <v>20</v>
      </c>
      <c r="H12" s="147"/>
      <c r="I12" s="236">
        <v>1.1399999999999999</v>
      </c>
      <c r="J12" s="20">
        <v>0.22</v>
      </c>
      <c r="K12" s="46">
        <v>7.44</v>
      </c>
      <c r="L12" s="363">
        <v>36.26</v>
      </c>
      <c r="M12" s="236">
        <v>0.02</v>
      </c>
      <c r="N12" s="20">
        <v>2.4E-2</v>
      </c>
      <c r="O12" s="20">
        <v>0.08</v>
      </c>
      <c r="P12" s="20">
        <v>0</v>
      </c>
      <c r="Q12" s="21">
        <v>0</v>
      </c>
      <c r="R12" s="236">
        <v>6.8</v>
      </c>
      <c r="S12" s="20">
        <v>24</v>
      </c>
      <c r="T12" s="20">
        <v>8.1999999999999993</v>
      </c>
      <c r="U12" s="20">
        <v>0.46</v>
      </c>
      <c r="V12" s="20">
        <v>73.5</v>
      </c>
      <c r="W12" s="20">
        <v>2E-3</v>
      </c>
      <c r="X12" s="20">
        <v>2E-3</v>
      </c>
      <c r="Y12" s="46">
        <v>1.2E-2</v>
      </c>
    </row>
    <row r="13" spans="2:25" s="34" customFormat="1" ht="26.5" customHeight="1" x14ac:dyDescent="0.35">
      <c r="B13" s="588"/>
      <c r="C13" s="104"/>
      <c r="D13" s="119"/>
      <c r="E13" s="219"/>
      <c r="F13" s="135" t="s">
        <v>21</v>
      </c>
      <c r="G13" s="168">
        <f>SUM(G6:G12)</f>
        <v>780</v>
      </c>
      <c r="H13" s="218"/>
      <c r="I13" s="176">
        <f t="shared" ref="I13:K13" si="0">SUM(I6:I12)</f>
        <v>32.449999999999996</v>
      </c>
      <c r="J13" s="84">
        <f t="shared" si="0"/>
        <v>24.490000000000002</v>
      </c>
      <c r="K13" s="86">
        <f t="shared" si="0"/>
        <v>99.33</v>
      </c>
      <c r="L13" s="506">
        <f>L6+L7+L8+L9+L10+L11+L12</f>
        <v>756.81</v>
      </c>
      <c r="M13" s="176">
        <f t="shared" ref="M13:Y13" si="1">SUM(M6:M12)</f>
        <v>0.49000000000000005</v>
      </c>
      <c r="N13" s="84">
        <f t="shared" si="1"/>
        <v>0.35000000000000003</v>
      </c>
      <c r="O13" s="84">
        <f t="shared" si="1"/>
        <v>44.21</v>
      </c>
      <c r="P13" s="84">
        <f t="shared" si="1"/>
        <v>139.5</v>
      </c>
      <c r="Q13" s="86">
        <f t="shared" si="1"/>
        <v>0</v>
      </c>
      <c r="R13" s="176">
        <f t="shared" si="1"/>
        <v>123.92</v>
      </c>
      <c r="S13" s="84">
        <f t="shared" si="1"/>
        <v>563.73</v>
      </c>
      <c r="T13" s="84">
        <f t="shared" si="1"/>
        <v>246.51999999999998</v>
      </c>
      <c r="U13" s="84">
        <f t="shared" si="1"/>
        <v>9.39</v>
      </c>
      <c r="V13" s="84">
        <f t="shared" si="1"/>
        <v>1066.53</v>
      </c>
      <c r="W13" s="84">
        <f t="shared" si="1"/>
        <v>1.2200000000000001E-2</v>
      </c>
      <c r="X13" s="84">
        <f t="shared" si="1"/>
        <v>1.298E-2</v>
      </c>
      <c r="Y13" s="86">
        <f t="shared" si="1"/>
        <v>0.30200000000000005</v>
      </c>
    </row>
    <row r="14" spans="2:25" s="34" customFormat="1" ht="26.5" customHeight="1" thickBot="1" x14ac:dyDescent="0.4">
      <c r="B14" s="628"/>
      <c r="C14" s="105"/>
      <c r="D14" s="120"/>
      <c r="E14" s="629"/>
      <c r="F14" s="136" t="s">
        <v>22</v>
      </c>
      <c r="G14" s="117"/>
      <c r="H14" s="181"/>
      <c r="I14" s="177"/>
      <c r="J14" s="51"/>
      <c r="K14" s="103"/>
      <c r="L14" s="347">
        <f>L13/23.5</f>
        <v>32.204680851063827</v>
      </c>
      <c r="M14" s="177"/>
      <c r="N14" s="134"/>
      <c r="O14" s="51"/>
      <c r="P14" s="51"/>
      <c r="Q14" s="103"/>
      <c r="R14" s="177"/>
      <c r="S14" s="51"/>
      <c r="T14" s="51"/>
      <c r="U14" s="51"/>
      <c r="V14" s="51"/>
      <c r="W14" s="51"/>
      <c r="X14" s="51"/>
      <c r="Y14" s="103"/>
    </row>
    <row r="15" spans="2:25" x14ac:dyDescent="0.35">
      <c r="B15" s="9"/>
      <c r="C15" s="29"/>
      <c r="D15" s="29"/>
      <c r="E15" s="9"/>
      <c r="F15" s="2"/>
      <c r="G15" s="2"/>
      <c r="H15" s="9"/>
      <c r="I15" s="10"/>
      <c r="J15" s="9"/>
      <c r="K15" s="2"/>
      <c r="L15" s="12"/>
      <c r="M15" s="2"/>
      <c r="N15" s="2"/>
      <c r="O15" s="2"/>
    </row>
    <row r="16" spans="2:25" s="191" customFormat="1" ht="18" x14ac:dyDescent="0.35">
      <c r="B16" s="333"/>
      <c r="C16" s="241"/>
      <c r="D16" s="238"/>
      <c r="E16" s="238"/>
      <c r="F16" s="239"/>
      <c r="G16" s="240"/>
      <c r="H16" s="238"/>
      <c r="I16" s="238"/>
      <c r="J16" s="238"/>
      <c r="K16" s="238"/>
    </row>
    <row r="17" spans="2:11" ht="18" x14ac:dyDescent="0.35">
      <c r="B17" s="11"/>
      <c r="C17" s="308"/>
      <c r="D17" s="308"/>
      <c r="E17" s="11"/>
      <c r="F17" s="25"/>
      <c r="G17" s="26"/>
      <c r="H17" s="11"/>
      <c r="I17" s="11"/>
      <c r="J17" s="11"/>
      <c r="K17" s="11"/>
    </row>
    <row r="18" spans="2:11" x14ac:dyDescent="0.35">
      <c r="E18" s="11"/>
      <c r="F18" s="11"/>
      <c r="G18" s="11"/>
      <c r="H18" s="11"/>
      <c r="I18" s="11"/>
      <c r="J18" s="11"/>
      <c r="K18" s="11"/>
    </row>
    <row r="19" spans="2:11" x14ac:dyDescent="0.35">
      <c r="E19" s="11"/>
      <c r="F19" s="11"/>
      <c r="G19" s="11"/>
      <c r="H19" s="11"/>
      <c r="I19" s="11"/>
      <c r="J19" s="11"/>
      <c r="K19" s="11"/>
    </row>
    <row r="20" spans="2:11" x14ac:dyDescent="0.35">
      <c r="E20" s="11"/>
      <c r="F20" s="11"/>
      <c r="G20" s="11"/>
      <c r="H20" s="11"/>
      <c r="I20" s="11"/>
      <c r="J20" s="11"/>
      <c r="K20" s="11"/>
    </row>
    <row r="21" spans="2:11" x14ac:dyDescent="0.35">
      <c r="E21" s="11"/>
      <c r="F21" s="11"/>
      <c r="G21" s="11"/>
      <c r="H21" s="11"/>
      <c r="I21" s="11"/>
      <c r="J21" s="11"/>
      <c r="K21" s="11"/>
    </row>
    <row r="22" spans="2:11" x14ac:dyDescent="0.35">
      <c r="E22" s="11"/>
      <c r="F22" s="11"/>
      <c r="G22" s="11"/>
      <c r="H22" s="11"/>
      <c r="I22" s="11"/>
      <c r="J22" s="11"/>
      <c r="K22" s="11"/>
    </row>
    <row r="23" spans="2:11" x14ac:dyDescent="0.35">
      <c r="E23" s="11"/>
      <c r="F23" s="11"/>
      <c r="G23" s="11"/>
      <c r="H23" s="11"/>
      <c r="I23" s="11"/>
      <c r="J23" s="11"/>
      <c r="K23" s="11"/>
    </row>
    <row r="24" spans="2:11" x14ac:dyDescent="0.35">
      <c r="E24" s="11"/>
      <c r="F24" s="11"/>
      <c r="G24" s="11"/>
      <c r="H24" s="11"/>
      <c r="I24" s="11"/>
      <c r="J24" s="11"/>
      <c r="K24" s="11"/>
    </row>
  </sheetData>
  <mergeCells count="11">
    <mergeCell ref="M4:Q4"/>
    <mergeCell ref="R4:Y4"/>
    <mergeCell ref="B4:B5"/>
    <mergeCell ref="C4:C5"/>
    <mergeCell ref="D4:D5"/>
    <mergeCell ref="E4:E5"/>
    <mergeCell ref="F4:F5"/>
    <mergeCell ref="G4:G5"/>
    <mergeCell ref="H4:H5"/>
    <mergeCell ref="I4:K4"/>
    <mergeCell ref="L4:L5"/>
  </mergeCells>
  <pageMargins left="0.7" right="0.7" top="0.75" bottom="0.75" header="0.3" footer="0.3"/>
  <pageSetup paperSize="9" scale="37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Y28"/>
  <sheetViews>
    <sheetView tabSelected="1" zoomScale="45" zoomScaleNormal="45" workbookViewId="0">
      <selection activeCell="F23" sqref="F23"/>
    </sheetView>
  </sheetViews>
  <sheetFormatPr defaultRowHeight="14.5" x14ac:dyDescent="0.35"/>
  <cols>
    <col min="2" max="2" width="16.81640625" customWidth="1"/>
    <col min="3" max="4" width="15.7265625" style="5" customWidth="1"/>
    <col min="5" max="5" width="20.81640625" customWidth="1"/>
    <col min="6" max="6" width="64.453125" customWidth="1"/>
    <col min="7" max="7" width="16.26953125" customWidth="1"/>
    <col min="8" max="8" width="10.81640625" customWidth="1"/>
    <col min="10" max="10" width="11.26953125" customWidth="1"/>
    <col min="11" max="11" width="12.81640625" customWidth="1"/>
    <col min="12" max="12" width="21.81640625" customWidth="1"/>
    <col min="13" max="13" width="12" customWidth="1"/>
    <col min="17" max="17" width="9.1796875" customWidth="1"/>
    <col min="22" max="22" width="12" customWidth="1"/>
    <col min="23" max="23" width="12.7265625" customWidth="1"/>
    <col min="24" max="24" width="13" customWidth="1"/>
  </cols>
  <sheetData>
    <row r="2" spans="2:25" ht="23" x14ac:dyDescent="0.5">
      <c r="B2" s="553" t="s">
        <v>1</v>
      </c>
      <c r="C2" s="554"/>
      <c r="D2" s="554"/>
      <c r="E2" s="553" t="s">
        <v>3</v>
      </c>
      <c r="F2" s="553"/>
      <c r="G2" s="555" t="s">
        <v>2</v>
      </c>
      <c r="H2" s="584">
        <v>14</v>
      </c>
      <c r="I2" s="6"/>
      <c r="L2" s="8"/>
      <c r="M2" s="7"/>
      <c r="N2" s="1"/>
      <c r="O2" s="2"/>
    </row>
    <row r="3" spans="2:25" ht="15" thickBot="1" x14ac:dyDescent="0.4">
      <c r="B3" s="625"/>
      <c r="C3" s="624"/>
      <c r="D3" s="624"/>
      <c r="E3" s="625"/>
      <c r="F3" s="625"/>
      <c r="G3" s="625"/>
      <c r="H3" s="625"/>
      <c r="I3" s="1"/>
      <c r="J3" s="1"/>
      <c r="K3" s="1"/>
      <c r="L3" s="1"/>
      <c r="M3" s="1"/>
      <c r="N3" s="1"/>
      <c r="O3" s="2"/>
    </row>
    <row r="4" spans="2:25" s="16" customFormat="1" ht="21.75" customHeight="1" thickBot="1" x14ac:dyDescent="0.4">
      <c r="B4" s="896" t="s">
        <v>0</v>
      </c>
      <c r="C4" s="898"/>
      <c r="D4" s="919" t="s">
        <v>148</v>
      </c>
      <c r="E4" s="917" t="s">
        <v>38</v>
      </c>
      <c r="F4" s="895" t="s">
        <v>37</v>
      </c>
      <c r="G4" s="898" t="s">
        <v>26</v>
      </c>
      <c r="H4" s="898" t="s">
        <v>36</v>
      </c>
      <c r="I4" s="902" t="s">
        <v>23</v>
      </c>
      <c r="J4" s="903"/>
      <c r="K4" s="904"/>
      <c r="L4" s="899" t="s">
        <v>149</v>
      </c>
      <c r="M4" s="889" t="s">
        <v>24</v>
      </c>
      <c r="N4" s="890"/>
      <c r="O4" s="891"/>
      <c r="P4" s="891"/>
      <c r="Q4" s="892"/>
      <c r="R4" s="893" t="s">
        <v>25</v>
      </c>
      <c r="S4" s="894"/>
      <c r="T4" s="894"/>
      <c r="U4" s="894"/>
      <c r="V4" s="894"/>
      <c r="W4" s="894"/>
      <c r="X4" s="894"/>
      <c r="Y4" s="895"/>
    </row>
    <row r="5" spans="2:25" s="16" customFormat="1" ht="28.5" customHeight="1" thickBot="1" x14ac:dyDescent="0.4">
      <c r="B5" s="897"/>
      <c r="C5" s="901"/>
      <c r="D5" s="920"/>
      <c r="E5" s="918"/>
      <c r="F5" s="921"/>
      <c r="G5" s="901"/>
      <c r="H5" s="901"/>
      <c r="I5" s="442" t="s">
        <v>27</v>
      </c>
      <c r="J5" s="677" t="s">
        <v>28</v>
      </c>
      <c r="K5" s="535" t="s">
        <v>29</v>
      </c>
      <c r="L5" s="916"/>
      <c r="M5" s="431" t="s">
        <v>30</v>
      </c>
      <c r="N5" s="431" t="s">
        <v>105</v>
      </c>
      <c r="O5" s="431" t="s">
        <v>31</v>
      </c>
      <c r="P5" s="439" t="s">
        <v>106</v>
      </c>
      <c r="Q5" s="531" t="s">
        <v>107</v>
      </c>
      <c r="R5" s="431" t="s">
        <v>32</v>
      </c>
      <c r="S5" s="431" t="s">
        <v>33</v>
      </c>
      <c r="T5" s="431" t="s">
        <v>34</v>
      </c>
      <c r="U5" s="431" t="s">
        <v>35</v>
      </c>
      <c r="V5" s="431" t="s">
        <v>108</v>
      </c>
      <c r="W5" s="431" t="s">
        <v>109</v>
      </c>
      <c r="X5" s="431" t="s">
        <v>110</v>
      </c>
      <c r="Y5" s="531" t="s">
        <v>111</v>
      </c>
    </row>
    <row r="6" spans="2:25" s="16" customFormat="1" ht="36" customHeight="1" x14ac:dyDescent="0.35">
      <c r="B6" s="626" t="s">
        <v>7</v>
      </c>
      <c r="C6" s="133"/>
      <c r="D6" s="477">
        <v>24</v>
      </c>
      <c r="E6" s="842" t="s">
        <v>20</v>
      </c>
      <c r="F6" s="859" t="s">
        <v>101</v>
      </c>
      <c r="G6" s="477">
        <v>150</v>
      </c>
      <c r="H6" s="842"/>
      <c r="I6" s="382">
        <v>0.6</v>
      </c>
      <c r="J6" s="327">
        <v>0</v>
      </c>
      <c r="K6" s="383">
        <v>16.95</v>
      </c>
      <c r="L6" s="839">
        <v>69</v>
      </c>
      <c r="M6" s="302">
        <v>0.01</v>
      </c>
      <c r="N6" s="49">
        <v>0.03</v>
      </c>
      <c r="O6" s="49">
        <v>19.5</v>
      </c>
      <c r="P6" s="49">
        <v>0</v>
      </c>
      <c r="Q6" s="338">
        <v>0</v>
      </c>
      <c r="R6" s="302">
        <v>24</v>
      </c>
      <c r="S6" s="49">
        <v>16.5</v>
      </c>
      <c r="T6" s="49">
        <v>13.5</v>
      </c>
      <c r="U6" s="49">
        <v>3.3</v>
      </c>
      <c r="V6" s="49">
        <v>417</v>
      </c>
      <c r="W6" s="49">
        <v>3.0000000000000001E-3</v>
      </c>
      <c r="X6" s="49">
        <v>5.0000000000000001E-4</v>
      </c>
      <c r="Y6" s="50">
        <v>1.4999999999999999E-2</v>
      </c>
    </row>
    <row r="7" spans="2:25" s="16" customFormat="1" ht="26.5" customHeight="1" x14ac:dyDescent="0.35">
      <c r="B7" s="599"/>
      <c r="C7" s="114"/>
      <c r="D7" s="459">
        <v>31</v>
      </c>
      <c r="E7" s="147" t="s">
        <v>9</v>
      </c>
      <c r="F7" s="137" t="s">
        <v>73</v>
      </c>
      <c r="G7" s="532">
        <v>200</v>
      </c>
      <c r="H7" s="114"/>
      <c r="I7" s="212">
        <v>5.74</v>
      </c>
      <c r="J7" s="75">
        <v>8.7799999999999994</v>
      </c>
      <c r="K7" s="76">
        <v>8.74</v>
      </c>
      <c r="L7" s="692">
        <v>138.04</v>
      </c>
      <c r="M7" s="212">
        <v>0.04</v>
      </c>
      <c r="N7" s="75">
        <v>0.08</v>
      </c>
      <c r="O7" s="75">
        <v>5.24</v>
      </c>
      <c r="P7" s="75">
        <v>132.80000000000001</v>
      </c>
      <c r="Q7" s="76">
        <v>0.06</v>
      </c>
      <c r="R7" s="212">
        <v>33.799999999999997</v>
      </c>
      <c r="S7" s="75">
        <v>77.48</v>
      </c>
      <c r="T7" s="75">
        <v>20.28</v>
      </c>
      <c r="U7" s="75">
        <v>1.28</v>
      </c>
      <c r="V7" s="75">
        <v>278.8</v>
      </c>
      <c r="W7" s="75">
        <v>6.0000000000000001E-3</v>
      </c>
      <c r="X7" s="75">
        <v>0</v>
      </c>
      <c r="Y7" s="183">
        <v>3.5999999999999997E-2</v>
      </c>
    </row>
    <row r="8" spans="2:25" s="34" customFormat="1" ht="26.5" customHeight="1" x14ac:dyDescent="0.35">
      <c r="B8" s="588"/>
      <c r="C8" s="104"/>
      <c r="D8" s="114">
        <v>89</v>
      </c>
      <c r="E8" s="114" t="s">
        <v>10</v>
      </c>
      <c r="F8" s="152" t="s">
        <v>83</v>
      </c>
      <c r="G8" s="198">
        <v>90</v>
      </c>
      <c r="H8" s="90"/>
      <c r="I8" s="212">
        <v>18.13</v>
      </c>
      <c r="J8" s="75">
        <v>17.05</v>
      </c>
      <c r="K8" s="183">
        <v>3.69</v>
      </c>
      <c r="L8" s="330">
        <v>240.96</v>
      </c>
      <c r="M8" s="331">
        <v>0.06</v>
      </c>
      <c r="N8" s="81">
        <v>0.13</v>
      </c>
      <c r="O8" s="82">
        <v>1.06</v>
      </c>
      <c r="P8" s="82">
        <v>0</v>
      </c>
      <c r="Q8" s="83">
        <v>0</v>
      </c>
      <c r="R8" s="331">
        <v>17.03</v>
      </c>
      <c r="S8" s="82">
        <v>176.72</v>
      </c>
      <c r="T8" s="82">
        <v>23.18</v>
      </c>
      <c r="U8" s="82">
        <v>2.61</v>
      </c>
      <c r="V8" s="82">
        <v>317</v>
      </c>
      <c r="W8" s="82">
        <v>7.0000000000000001E-3</v>
      </c>
      <c r="X8" s="82">
        <v>3.5E-4</v>
      </c>
      <c r="Y8" s="87">
        <v>0.06</v>
      </c>
    </row>
    <row r="9" spans="2:25" s="34" customFormat="1" ht="26.5" customHeight="1" x14ac:dyDescent="0.35">
      <c r="B9" s="588"/>
      <c r="C9" s="104"/>
      <c r="D9" s="90">
        <v>65</v>
      </c>
      <c r="E9" s="147" t="s">
        <v>80</v>
      </c>
      <c r="F9" s="129" t="s">
        <v>50</v>
      </c>
      <c r="G9" s="90">
        <v>150</v>
      </c>
      <c r="H9" s="147"/>
      <c r="I9" s="331">
        <v>6.45</v>
      </c>
      <c r="J9" s="82">
        <v>4.05</v>
      </c>
      <c r="K9" s="83">
        <v>40.200000000000003</v>
      </c>
      <c r="L9" s="672">
        <v>223.65</v>
      </c>
      <c r="M9" s="212">
        <v>0.08</v>
      </c>
      <c r="N9" s="75">
        <v>0.02</v>
      </c>
      <c r="O9" s="75">
        <v>0</v>
      </c>
      <c r="P9" s="75">
        <v>30</v>
      </c>
      <c r="Q9" s="76">
        <v>0.11</v>
      </c>
      <c r="R9" s="212">
        <v>13.05</v>
      </c>
      <c r="S9" s="75">
        <v>58.34</v>
      </c>
      <c r="T9" s="75">
        <v>22.53</v>
      </c>
      <c r="U9" s="75">
        <v>1.25</v>
      </c>
      <c r="V9" s="75">
        <v>1.1000000000000001</v>
      </c>
      <c r="W9" s="75">
        <v>0</v>
      </c>
      <c r="X9" s="75">
        <v>0</v>
      </c>
      <c r="Y9" s="46">
        <v>0</v>
      </c>
    </row>
    <row r="10" spans="2:25" s="16" customFormat="1" ht="33.75" customHeight="1" x14ac:dyDescent="0.35">
      <c r="B10" s="588"/>
      <c r="C10" s="114"/>
      <c r="D10" s="459">
        <v>104</v>
      </c>
      <c r="E10" s="115" t="s">
        <v>18</v>
      </c>
      <c r="F10" s="536" t="s">
        <v>125</v>
      </c>
      <c r="G10" s="540">
        <v>200</v>
      </c>
      <c r="H10" s="89"/>
      <c r="I10" s="207">
        <v>0</v>
      </c>
      <c r="J10" s="15">
        <v>0</v>
      </c>
      <c r="K10" s="39">
        <v>19.2</v>
      </c>
      <c r="L10" s="164">
        <v>76.8</v>
      </c>
      <c r="M10" s="207">
        <v>0.16</v>
      </c>
      <c r="N10" s="17">
        <v>0.01</v>
      </c>
      <c r="O10" s="15">
        <v>9.16</v>
      </c>
      <c r="P10" s="15">
        <v>99</v>
      </c>
      <c r="Q10" s="18">
        <v>1.1499999999999999</v>
      </c>
      <c r="R10" s="207">
        <v>0.76</v>
      </c>
      <c r="S10" s="15">
        <v>0</v>
      </c>
      <c r="T10" s="15">
        <v>0</v>
      </c>
      <c r="U10" s="15">
        <v>0</v>
      </c>
      <c r="V10" s="15">
        <v>0</v>
      </c>
      <c r="W10" s="15">
        <v>0</v>
      </c>
      <c r="X10" s="15">
        <v>0</v>
      </c>
      <c r="Y10" s="39">
        <v>0</v>
      </c>
    </row>
    <row r="11" spans="2:25" s="16" customFormat="1" ht="26.5" customHeight="1" x14ac:dyDescent="0.35">
      <c r="B11" s="589"/>
      <c r="C11" s="116"/>
      <c r="D11" s="91">
        <v>119</v>
      </c>
      <c r="E11" s="148" t="s">
        <v>14</v>
      </c>
      <c r="F11" s="128" t="s">
        <v>51</v>
      </c>
      <c r="G11" s="539">
        <v>20</v>
      </c>
      <c r="H11" s="110"/>
      <c r="I11" s="207">
        <v>1.4</v>
      </c>
      <c r="J11" s="15">
        <v>0.14000000000000001</v>
      </c>
      <c r="K11" s="39">
        <v>8.8000000000000007</v>
      </c>
      <c r="L11" s="215">
        <v>48</v>
      </c>
      <c r="M11" s="207">
        <v>0.02</v>
      </c>
      <c r="N11" s="15">
        <v>6.0000000000000001E-3</v>
      </c>
      <c r="O11" s="15">
        <v>0</v>
      </c>
      <c r="P11" s="15">
        <v>0</v>
      </c>
      <c r="Q11" s="18">
        <v>0</v>
      </c>
      <c r="R11" s="207">
        <v>7.4</v>
      </c>
      <c r="S11" s="15">
        <v>43.6</v>
      </c>
      <c r="T11" s="15">
        <v>13</v>
      </c>
      <c r="U11" s="15">
        <v>0.56000000000000005</v>
      </c>
      <c r="V11" s="15">
        <v>18.600000000000001</v>
      </c>
      <c r="W11" s="15">
        <v>5.9999999999999995E-4</v>
      </c>
      <c r="X11" s="15">
        <v>1E-3</v>
      </c>
      <c r="Y11" s="39">
        <v>0</v>
      </c>
    </row>
    <row r="12" spans="2:25" s="16" customFormat="1" ht="26.5" customHeight="1" x14ac:dyDescent="0.35">
      <c r="B12" s="589"/>
      <c r="C12" s="116"/>
      <c r="D12" s="110">
        <v>120</v>
      </c>
      <c r="E12" s="148" t="s">
        <v>15</v>
      </c>
      <c r="F12" s="128" t="s">
        <v>44</v>
      </c>
      <c r="G12" s="459">
        <v>20</v>
      </c>
      <c r="H12" s="147"/>
      <c r="I12" s="236">
        <v>1.1399999999999999</v>
      </c>
      <c r="J12" s="20">
        <v>0.22</v>
      </c>
      <c r="K12" s="21">
        <v>7.44</v>
      </c>
      <c r="L12" s="381">
        <v>36.26</v>
      </c>
      <c r="M12" s="236">
        <v>0.02</v>
      </c>
      <c r="N12" s="20">
        <v>2.4E-2</v>
      </c>
      <c r="O12" s="20">
        <v>0.08</v>
      </c>
      <c r="P12" s="20">
        <v>0</v>
      </c>
      <c r="Q12" s="21">
        <v>0</v>
      </c>
      <c r="R12" s="236">
        <v>6.8</v>
      </c>
      <c r="S12" s="20">
        <v>24</v>
      </c>
      <c r="T12" s="20">
        <v>8.1999999999999993</v>
      </c>
      <c r="U12" s="20">
        <v>0.46</v>
      </c>
      <c r="V12" s="20">
        <v>73.5</v>
      </c>
      <c r="W12" s="20">
        <v>2E-3</v>
      </c>
      <c r="X12" s="20">
        <v>2E-3</v>
      </c>
      <c r="Y12" s="46">
        <v>1.2E-2</v>
      </c>
    </row>
    <row r="13" spans="2:25" s="34" customFormat="1" ht="26.5" customHeight="1" x14ac:dyDescent="0.35">
      <c r="B13" s="588"/>
      <c r="C13" s="139"/>
      <c r="D13" s="218"/>
      <c r="E13" s="149"/>
      <c r="F13" s="266" t="s">
        <v>21</v>
      </c>
      <c r="G13" s="335">
        <f>G6+G7+G8+G9+G10+G11+G12</f>
        <v>830</v>
      </c>
      <c r="H13" s="149"/>
      <c r="I13" s="176">
        <f t="shared" ref="I13:Y13" si="0">I6+I7+I8+I9+I10+I11+I12</f>
        <v>33.46</v>
      </c>
      <c r="J13" s="84">
        <f t="shared" si="0"/>
        <v>30.24</v>
      </c>
      <c r="K13" s="163">
        <f t="shared" si="0"/>
        <v>105.02</v>
      </c>
      <c r="L13" s="824">
        <f t="shared" si="0"/>
        <v>832.70999999999992</v>
      </c>
      <c r="M13" s="175">
        <f t="shared" si="0"/>
        <v>0.39</v>
      </c>
      <c r="N13" s="32">
        <f t="shared" si="0"/>
        <v>0.30000000000000004</v>
      </c>
      <c r="O13" s="32">
        <f t="shared" si="0"/>
        <v>35.04</v>
      </c>
      <c r="P13" s="32">
        <f t="shared" si="0"/>
        <v>261.8</v>
      </c>
      <c r="Q13" s="227">
        <f t="shared" si="0"/>
        <v>1.3199999999999998</v>
      </c>
      <c r="R13" s="175">
        <f t="shared" si="0"/>
        <v>102.84</v>
      </c>
      <c r="S13" s="32">
        <f t="shared" si="0"/>
        <v>396.64</v>
      </c>
      <c r="T13" s="32">
        <f t="shared" si="0"/>
        <v>100.69000000000001</v>
      </c>
      <c r="U13" s="32">
        <f t="shared" si="0"/>
        <v>9.4600000000000009</v>
      </c>
      <c r="V13" s="32">
        <f t="shared" si="0"/>
        <v>1106</v>
      </c>
      <c r="W13" s="32">
        <f t="shared" si="0"/>
        <v>1.8599999999999998E-2</v>
      </c>
      <c r="X13" s="32">
        <f t="shared" si="0"/>
        <v>3.8500000000000001E-3</v>
      </c>
      <c r="Y13" s="66">
        <f t="shared" si="0"/>
        <v>0.12299999999999998</v>
      </c>
    </row>
    <row r="14" spans="2:25" s="34" customFormat="1" ht="26.5" customHeight="1" thickBot="1" x14ac:dyDescent="0.4">
      <c r="B14" s="628"/>
      <c r="C14" s="888"/>
      <c r="D14" s="220"/>
      <c r="E14" s="825"/>
      <c r="F14" s="305" t="s">
        <v>22</v>
      </c>
      <c r="G14" s="181"/>
      <c r="H14" s="171"/>
      <c r="I14" s="177"/>
      <c r="J14" s="51"/>
      <c r="K14" s="109"/>
      <c r="L14" s="826">
        <f>L13/23.5</f>
        <v>35.434468085106381</v>
      </c>
      <c r="M14" s="177"/>
      <c r="N14" s="51"/>
      <c r="O14" s="51"/>
      <c r="P14" s="51"/>
      <c r="Q14" s="109"/>
      <c r="R14" s="177"/>
      <c r="S14" s="51"/>
      <c r="T14" s="51"/>
      <c r="U14" s="51"/>
      <c r="V14" s="51"/>
      <c r="W14" s="51"/>
      <c r="X14" s="51"/>
      <c r="Y14" s="103"/>
    </row>
    <row r="15" spans="2:25" x14ac:dyDescent="0.35">
      <c r="B15" s="2"/>
      <c r="C15" s="4"/>
      <c r="D15" s="4"/>
      <c r="E15" s="2"/>
      <c r="F15" s="2"/>
      <c r="G15" s="2"/>
      <c r="H15" s="9"/>
      <c r="I15" s="10"/>
      <c r="J15" s="9"/>
      <c r="K15" s="2"/>
      <c r="L15" s="12"/>
      <c r="M15" s="2"/>
      <c r="N15" s="2"/>
      <c r="O15" s="2"/>
    </row>
    <row r="16" spans="2:25" ht="18" x14ac:dyDescent="0.35">
      <c r="B16" s="582" t="s">
        <v>61</v>
      </c>
      <c r="C16" s="632"/>
      <c r="D16" s="597"/>
      <c r="E16" s="597"/>
      <c r="F16" s="25"/>
      <c r="G16" s="26"/>
      <c r="H16" s="11"/>
      <c r="I16" s="9"/>
      <c r="J16" s="11"/>
      <c r="K16" s="11"/>
    </row>
    <row r="17" spans="2:11" ht="18" x14ac:dyDescent="0.35">
      <c r="B17" s="583" t="s">
        <v>62</v>
      </c>
      <c r="C17" s="633"/>
      <c r="D17" s="598"/>
      <c r="E17" s="598"/>
      <c r="F17" s="25"/>
      <c r="G17" s="26"/>
      <c r="H17" s="11"/>
      <c r="I17" s="11"/>
      <c r="J17" s="11"/>
      <c r="K17" s="11"/>
    </row>
    <row r="18" spans="2:11" ht="18" x14ac:dyDescent="0.35">
      <c r="B18" s="11"/>
      <c r="C18" s="308"/>
      <c r="D18" s="308"/>
      <c r="E18" s="11"/>
      <c r="F18" s="25"/>
      <c r="G18" s="26"/>
      <c r="H18" s="11"/>
      <c r="I18" s="11"/>
      <c r="J18" s="11"/>
      <c r="K18" s="11"/>
    </row>
    <row r="21" spans="2:11" ht="18" x14ac:dyDescent="0.35">
      <c r="E21" s="11"/>
      <c r="F21" s="25"/>
      <c r="G21" s="26"/>
      <c r="H21" s="11"/>
      <c r="I21" s="11"/>
      <c r="J21" s="11"/>
      <c r="K21" s="11"/>
    </row>
    <row r="22" spans="2:11" x14ac:dyDescent="0.35">
      <c r="E22" s="11"/>
      <c r="F22" s="11"/>
      <c r="G22" s="11"/>
      <c r="H22" s="11"/>
      <c r="I22" s="11"/>
      <c r="J22" s="11"/>
      <c r="K22" s="11"/>
    </row>
    <row r="23" spans="2:11" x14ac:dyDescent="0.35">
      <c r="E23" s="11"/>
      <c r="F23" s="11"/>
      <c r="G23" s="11"/>
      <c r="H23" s="11"/>
      <c r="I23" s="11"/>
      <c r="J23" s="11"/>
      <c r="K23" s="11"/>
    </row>
    <row r="24" spans="2:11" x14ac:dyDescent="0.35">
      <c r="E24" s="11"/>
      <c r="F24" s="11"/>
      <c r="G24" s="11"/>
      <c r="H24" s="11"/>
      <c r="I24" s="11"/>
      <c r="J24" s="11"/>
      <c r="K24" s="11"/>
    </row>
    <row r="25" spans="2:11" x14ac:dyDescent="0.35">
      <c r="E25" s="11"/>
      <c r="F25" s="11"/>
      <c r="G25" s="11"/>
      <c r="H25" s="11"/>
      <c r="I25" s="11"/>
      <c r="J25" s="11"/>
      <c r="K25" s="11"/>
    </row>
    <row r="26" spans="2:11" x14ac:dyDescent="0.35">
      <c r="E26" s="11"/>
      <c r="F26" s="11"/>
      <c r="G26" s="11"/>
      <c r="H26" s="11"/>
      <c r="I26" s="11"/>
      <c r="J26" s="11"/>
      <c r="K26" s="11"/>
    </row>
    <row r="27" spans="2:11" x14ac:dyDescent="0.35">
      <c r="E27" s="11"/>
      <c r="F27" s="11"/>
      <c r="G27" s="11"/>
      <c r="H27" s="11"/>
      <c r="I27" s="11"/>
      <c r="J27" s="11"/>
      <c r="K27" s="11"/>
    </row>
    <row r="28" spans="2:11" x14ac:dyDescent="0.35">
      <c r="E28" s="11"/>
      <c r="F28" s="11"/>
      <c r="G28" s="11"/>
      <c r="H28" s="11"/>
      <c r="I28" s="11"/>
      <c r="J28" s="11"/>
      <c r="K28" s="11"/>
    </row>
  </sheetData>
  <mergeCells count="11">
    <mergeCell ref="M4:Q4"/>
    <mergeCell ref="R4:Y4"/>
    <mergeCell ref="E4:E5"/>
    <mergeCell ref="B4:B5"/>
    <mergeCell ref="C4:C5"/>
    <mergeCell ref="D4:D5"/>
    <mergeCell ref="F4:F5"/>
    <mergeCell ref="G4:G5"/>
    <mergeCell ref="H4:H5"/>
    <mergeCell ref="L4:L5"/>
    <mergeCell ref="I4:K4"/>
  </mergeCells>
  <pageMargins left="0.7" right="0.7" top="0.75" bottom="0.75" header="0.3" footer="0.3"/>
  <pageSetup paperSize="9" scale="37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Y35"/>
  <sheetViews>
    <sheetView zoomScale="60" zoomScaleNormal="60" workbookViewId="0">
      <selection activeCell="D7" sqref="D7:Y7"/>
    </sheetView>
  </sheetViews>
  <sheetFormatPr defaultRowHeight="14.5" x14ac:dyDescent="0.35"/>
  <cols>
    <col min="2" max="3" width="16.81640625" customWidth="1"/>
    <col min="4" max="4" width="17.1796875" style="5" customWidth="1"/>
    <col min="5" max="5" width="24.453125" customWidth="1"/>
    <col min="6" max="6" width="64.453125" customWidth="1"/>
    <col min="7" max="7" width="15.453125" customWidth="1"/>
    <col min="8" max="8" width="15.7265625" customWidth="1"/>
    <col min="10" max="10" width="11.26953125" customWidth="1"/>
    <col min="11" max="11" width="12.81640625" customWidth="1"/>
    <col min="12" max="12" width="22.54296875" customWidth="1"/>
    <col min="13" max="13" width="11.26953125" customWidth="1"/>
    <col min="17" max="17" width="9.1796875" customWidth="1"/>
    <col min="23" max="23" width="14.1796875" customWidth="1"/>
    <col min="24" max="24" width="11.1796875" bestFit="1" customWidth="1"/>
  </cols>
  <sheetData>
    <row r="2" spans="2:25" ht="23" x14ac:dyDescent="0.5">
      <c r="B2" s="553" t="s">
        <v>1</v>
      </c>
      <c r="C2" s="553"/>
      <c r="D2" s="554"/>
      <c r="E2" s="553" t="s">
        <v>3</v>
      </c>
      <c r="F2" s="553"/>
      <c r="G2" s="555" t="s">
        <v>2</v>
      </c>
      <c r="H2" s="584">
        <v>15</v>
      </c>
      <c r="I2" s="6"/>
      <c r="L2" s="8"/>
      <c r="M2" s="7"/>
      <c r="N2" s="1"/>
      <c r="O2" s="2"/>
    </row>
    <row r="3" spans="2:25" ht="15" thickBot="1" x14ac:dyDescent="0.4">
      <c r="B3" s="1"/>
      <c r="C3" s="1"/>
      <c r="D3" s="3"/>
      <c r="E3" s="1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5" s="16" customFormat="1" ht="21.75" customHeight="1" thickBot="1" x14ac:dyDescent="0.4">
      <c r="B4" s="896" t="s">
        <v>0</v>
      </c>
      <c r="C4" s="896"/>
      <c r="D4" s="899" t="s">
        <v>148</v>
      </c>
      <c r="E4" s="896" t="s">
        <v>38</v>
      </c>
      <c r="F4" s="898" t="s">
        <v>37</v>
      </c>
      <c r="G4" s="898" t="s">
        <v>26</v>
      </c>
      <c r="H4" s="898" t="s">
        <v>36</v>
      </c>
      <c r="I4" s="902" t="s">
        <v>23</v>
      </c>
      <c r="J4" s="903"/>
      <c r="K4" s="904"/>
      <c r="L4" s="899" t="s">
        <v>149</v>
      </c>
      <c r="M4" s="902" t="s">
        <v>24</v>
      </c>
      <c r="N4" s="905"/>
      <c r="O4" s="905"/>
      <c r="P4" s="905"/>
      <c r="Q4" s="906"/>
      <c r="R4" s="902" t="s">
        <v>25</v>
      </c>
      <c r="S4" s="905"/>
      <c r="T4" s="905"/>
      <c r="U4" s="905"/>
      <c r="V4" s="905"/>
      <c r="W4" s="905"/>
      <c r="X4" s="905"/>
      <c r="Y4" s="906"/>
    </row>
    <row r="5" spans="2:25" s="16" customFormat="1" ht="28.5" customHeight="1" thickBot="1" x14ac:dyDescent="0.4">
      <c r="B5" s="897"/>
      <c r="C5" s="901"/>
      <c r="D5" s="900"/>
      <c r="E5" s="897"/>
      <c r="F5" s="897"/>
      <c r="G5" s="897"/>
      <c r="H5" s="897"/>
      <c r="I5" s="88" t="s">
        <v>27</v>
      </c>
      <c r="J5" s="410" t="s">
        <v>28</v>
      </c>
      <c r="K5" s="88" t="s">
        <v>29</v>
      </c>
      <c r="L5" s="915"/>
      <c r="M5" s="314" t="s">
        <v>30</v>
      </c>
      <c r="N5" s="314" t="s">
        <v>105</v>
      </c>
      <c r="O5" s="314" t="s">
        <v>31</v>
      </c>
      <c r="P5" s="409" t="s">
        <v>106</v>
      </c>
      <c r="Q5" s="314" t="s">
        <v>107</v>
      </c>
      <c r="R5" s="314" t="s">
        <v>32</v>
      </c>
      <c r="S5" s="314" t="s">
        <v>33</v>
      </c>
      <c r="T5" s="314" t="s">
        <v>34</v>
      </c>
      <c r="U5" s="314" t="s">
        <v>35</v>
      </c>
      <c r="V5" s="314" t="s">
        <v>108</v>
      </c>
      <c r="W5" s="314" t="s">
        <v>109</v>
      </c>
      <c r="X5" s="314" t="s">
        <v>110</v>
      </c>
      <c r="Y5" s="410" t="s">
        <v>111</v>
      </c>
    </row>
    <row r="6" spans="2:25" s="16" customFormat="1" ht="26.5" customHeight="1" x14ac:dyDescent="0.35">
      <c r="B6" s="586" t="s">
        <v>6</v>
      </c>
      <c r="C6" s="133"/>
      <c r="D6" s="341">
        <v>137</v>
      </c>
      <c r="E6" s="579" t="s">
        <v>20</v>
      </c>
      <c r="F6" s="764" t="s">
        <v>153</v>
      </c>
      <c r="G6" s="840">
        <v>100</v>
      </c>
      <c r="H6" s="133"/>
      <c r="I6" s="303">
        <v>0.8</v>
      </c>
      <c r="J6" s="49">
        <v>0.2</v>
      </c>
      <c r="K6" s="338">
        <v>7.5</v>
      </c>
      <c r="L6" s="841">
        <v>38</v>
      </c>
      <c r="M6" s="302">
        <v>0.06</v>
      </c>
      <c r="N6" s="303">
        <v>0.03</v>
      </c>
      <c r="O6" s="49">
        <v>38</v>
      </c>
      <c r="P6" s="49">
        <v>10</v>
      </c>
      <c r="Q6" s="50">
        <v>0</v>
      </c>
      <c r="R6" s="302">
        <v>35</v>
      </c>
      <c r="S6" s="49">
        <v>17</v>
      </c>
      <c r="T6" s="49">
        <v>11</v>
      </c>
      <c r="U6" s="49">
        <v>0.1</v>
      </c>
      <c r="V6" s="49">
        <v>155</v>
      </c>
      <c r="W6" s="49">
        <v>2.9999999999999997E-4</v>
      </c>
      <c r="X6" s="49">
        <v>1E-4</v>
      </c>
      <c r="Y6" s="50">
        <v>0.15</v>
      </c>
    </row>
    <row r="7" spans="2:25" s="34" customFormat="1" ht="39.75" customHeight="1" x14ac:dyDescent="0.35">
      <c r="B7" s="599"/>
      <c r="C7" s="114"/>
      <c r="D7" s="459">
        <v>293</v>
      </c>
      <c r="E7" s="114" t="s">
        <v>58</v>
      </c>
      <c r="F7" s="152" t="s">
        <v>181</v>
      </c>
      <c r="G7" s="147">
        <v>150</v>
      </c>
      <c r="H7" s="114"/>
      <c r="I7" s="19">
        <v>16.03</v>
      </c>
      <c r="J7" s="20">
        <v>7.85</v>
      </c>
      <c r="K7" s="21">
        <v>31.16</v>
      </c>
      <c r="L7" s="249">
        <v>261.16000000000003</v>
      </c>
      <c r="M7" s="236">
        <v>0.04</v>
      </c>
      <c r="N7" s="19">
        <v>0.22</v>
      </c>
      <c r="O7" s="20">
        <v>2.23</v>
      </c>
      <c r="P7" s="20">
        <v>60</v>
      </c>
      <c r="Q7" s="21">
        <v>0.52</v>
      </c>
      <c r="R7" s="236">
        <v>115.6</v>
      </c>
      <c r="S7" s="20">
        <v>185.7</v>
      </c>
      <c r="T7" s="20">
        <v>24.6</v>
      </c>
      <c r="U7" s="20">
        <v>1.05</v>
      </c>
      <c r="V7" s="20">
        <v>123.96</v>
      </c>
      <c r="W7" s="20">
        <v>5.3499999999999997E-3</v>
      </c>
      <c r="X7" s="20">
        <v>2.4590000000000001E-2</v>
      </c>
      <c r="Y7" s="46">
        <v>0.02</v>
      </c>
    </row>
    <row r="8" spans="2:25" s="34" customFormat="1" ht="26.5" customHeight="1" x14ac:dyDescent="0.35">
      <c r="B8" s="599"/>
      <c r="C8" s="114"/>
      <c r="D8" s="459">
        <v>116</v>
      </c>
      <c r="E8" s="90" t="s">
        <v>59</v>
      </c>
      <c r="F8" s="111" t="s">
        <v>85</v>
      </c>
      <c r="G8" s="114">
        <v>200</v>
      </c>
      <c r="H8" s="114"/>
      <c r="I8" s="17">
        <v>3.2</v>
      </c>
      <c r="J8" s="15">
        <v>3.2</v>
      </c>
      <c r="K8" s="18">
        <v>14.6</v>
      </c>
      <c r="L8" s="440">
        <v>100.8</v>
      </c>
      <c r="M8" s="207">
        <v>6.5</v>
      </c>
      <c r="N8" s="17">
        <v>0.32</v>
      </c>
      <c r="O8" s="15">
        <v>1.08</v>
      </c>
      <c r="P8" s="15">
        <v>40</v>
      </c>
      <c r="Q8" s="18">
        <v>0.1</v>
      </c>
      <c r="R8" s="207">
        <v>178.44</v>
      </c>
      <c r="S8" s="15">
        <v>136.9</v>
      </c>
      <c r="T8" s="15">
        <v>25.2</v>
      </c>
      <c r="U8" s="15">
        <v>0.42</v>
      </c>
      <c r="V8" s="15">
        <v>319.2</v>
      </c>
      <c r="W8" s="15">
        <v>1.6E-2</v>
      </c>
      <c r="X8" s="15">
        <v>4.0000000000000001E-3</v>
      </c>
      <c r="Y8" s="39">
        <v>0.04</v>
      </c>
    </row>
    <row r="9" spans="2:25" s="34" customFormat="1" ht="26.5" customHeight="1" x14ac:dyDescent="0.35">
      <c r="B9" s="599"/>
      <c r="C9" s="114"/>
      <c r="D9" s="126">
        <v>121</v>
      </c>
      <c r="E9" s="110" t="s">
        <v>14</v>
      </c>
      <c r="F9" s="316" t="s">
        <v>47</v>
      </c>
      <c r="G9" s="542">
        <v>30</v>
      </c>
      <c r="H9" s="113"/>
      <c r="I9" s="17">
        <v>2.16</v>
      </c>
      <c r="J9" s="15">
        <v>0.81</v>
      </c>
      <c r="K9" s="18">
        <v>14.73</v>
      </c>
      <c r="L9" s="440">
        <v>75.66</v>
      </c>
      <c r="M9" s="207">
        <v>0.04</v>
      </c>
      <c r="N9" s="15">
        <v>0.01</v>
      </c>
      <c r="O9" s="15">
        <v>0</v>
      </c>
      <c r="P9" s="15">
        <v>0</v>
      </c>
      <c r="Q9" s="39">
        <v>0</v>
      </c>
      <c r="R9" s="17">
        <v>7.5</v>
      </c>
      <c r="S9" s="15">
        <v>24.6</v>
      </c>
      <c r="T9" s="15">
        <v>9.9</v>
      </c>
      <c r="U9" s="15">
        <v>0.45</v>
      </c>
      <c r="V9" s="15">
        <v>27.6</v>
      </c>
      <c r="W9" s="15">
        <v>0</v>
      </c>
      <c r="X9" s="15">
        <v>0</v>
      </c>
      <c r="Y9" s="39">
        <v>0</v>
      </c>
    </row>
    <row r="10" spans="2:25" s="34" customFormat="1" ht="30" customHeight="1" x14ac:dyDescent="0.35">
      <c r="B10" s="599"/>
      <c r="C10" s="114"/>
      <c r="D10" s="124">
        <v>120</v>
      </c>
      <c r="E10" s="110" t="s">
        <v>15</v>
      </c>
      <c r="F10" s="578" t="s">
        <v>44</v>
      </c>
      <c r="G10" s="113">
        <v>20</v>
      </c>
      <c r="H10" s="113"/>
      <c r="I10" s="17">
        <v>1.1399999999999999</v>
      </c>
      <c r="J10" s="15">
        <v>0.22</v>
      </c>
      <c r="K10" s="18">
        <v>7.44</v>
      </c>
      <c r="L10" s="441">
        <v>36.26</v>
      </c>
      <c r="M10" s="236">
        <v>0.02</v>
      </c>
      <c r="N10" s="19">
        <v>2.4E-2</v>
      </c>
      <c r="O10" s="20">
        <v>0.08</v>
      </c>
      <c r="P10" s="20">
        <v>0</v>
      </c>
      <c r="Q10" s="21">
        <v>0</v>
      </c>
      <c r="R10" s="236">
        <v>6.8</v>
      </c>
      <c r="S10" s="20">
        <v>24</v>
      </c>
      <c r="T10" s="20">
        <v>8.1999999999999993</v>
      </c>
      <c r="U10" s="20">
        <v>0.46</v>
      </c>
      <c r="V10" s="20">
        <v>73.5</v>
      </c>
      <c r="W10" s="20">
        <v>2E-3</v>
      </c>
      <c r="X10" s="20">
        <v>2E-3</v>
      </c>
      <c r="Y10" s="46">
        <v>1.2E-2</v>
      </c>
    </row>
    <row r="11" spans="2:25" s="34" customFormat="1" ht="26.5" customHeight="1" x14ac:dyDescent="0.35">
      <c r="B11" s="599"/>
      <c r="C11" s="114"/>
      <c r="D11" s="462"/>
      <c r="E11" s="90"/>
      <c r="F11" s="135" t="s">
        <v>21</v>
      </c>
      <c r="G11" s="229">
        <f>G6+G7+G8+G9+G10</f>
        <v>500</v>
      </c>
      <c r="H11" s="319"/>
      <c r="I11" s="19">
        <f t="shared" ref="I11:Y11" si="0">I6+I7+I8+I9+I10</f>
        <v>23.330000000000002</v>
      </c>
      <c r="J11" s="20">
        <f t="shared" si="0"/>
        <v>12.280000000000001</v>
      </c>
      <c r="K11" s="21">
        <f t="shared" si="0"/>
        <v>75.429999999999993</v>
      </c>
      <c r="L11" s="507">
        <f t="shared" si="0"/>
        <v>511.88</v>
      </c>
      <c r="M11" s="236">
        <f t="shared" si="0"/>
        <v>6.6599999999999993</v>
      </c>
      <c r="N11" s="20">
        <f t="shared" si="0"/>
        <v>0.60400000000000009</v>
      </c>
      <c r="O11" s="20">
        <f t="shared" si="0"/>
        <v>41.389999999999993</v>
      </c>
      <c r="P11" s="20">
        <f t="shared" si="0"/>
        <v>110</v>
      </c>
      <c r="Q11" s="21">
        <f t="shared" si="0"/>
        <v>0.62</v>
      </c>
      <c r="R11" s="236">
        <f t="shared" si="0"/>
        <v>343.34</v>
      </c>
      <c r="S11" s="20">
        <f t="shared" si="0"/>
        <v>388.20000000000005</v>
      </c>
      <c r="T11" s="20">
        <f t="shared" si="0"/>
        <v>78.900000000000006</v>
      </c>
      <c r="U11" s="20">
        <f t="shared" si="0"/>
        <v>2.48</v>
      </c>
      <c r="V11" s="20">
        <f t="shared" si="0"/>
        <v>699.26</v>
      </c>
      <c r="W11" s="20">
        <f t="shared" si="0"/>
        <v>2.3649999999999997E-2</v>
      </c>
      <c r="X11" s="20">
        <f t="shared" si="0"/>
        <v>3.0690000000000002E-2</v>
      </c>
      <c r="Y11" s="46">
        <f t="shared" si="0"/>
        <v>0.222</v>
      </c>
    </row>
    <row r="12" spans="2:25" s="34" customFormat="1" ht="26.5" customHeight="1" thickBot="1" x14ac:dyDescent="0.4">
      <c r="B12" s="599"/>
      <c r="C12" s="117"/>
      <c r="D12" s="228"/>
      <c r="E12" s="181"/>
      <c r="F12" s="136" t="s">
        <v>22</v>
      </c>
      <c r="G12" s="117"/>
      <c r="H12" s="120"/>
      <c r="I12" s="182"/>
      <c r="J12" s="131"/>
      <c r="K12" s="195"/>
      <c r="L12" s="508">
        <f>L11/23.5</f>
        <v>21.782127659574467</v>
      </c>
      <c r="M12" s="210"/>
      <c r="N12" s="131"/>
      <c r="O12" s="131"/>
      <c r="P12" s="131"/>
      <c r="Q12" s="195"/>
      <c r="R12" s="210"/>
      <c r="S12" s="131"/>
      <c r="T12" s="131"/>
      <c r="U12" s="131"/>
      <c r="V12" s="131"/>
      <c r="W12" s="131"/>
      <c r="X12" s="131"/>
      <c r="Y12" s="132"/>
    </row>
    <row r="13" spans="2:25" s="16" customFormat="1" ht="26.5" customHeight="1" x14ac:dyDescent="0.35">
      <c r="B13" s="626" t="s">
        <v>7</v>
      </c>
      <c r="C13" s="133"/>
      <c r="D13" s="114">
        <v>135</v>
      </c>
      <c r="E13" s="459" t="s">
        <v>20</v>
      </c>
      <c r="F13" s="137" t="s">
        <v>155</v>
      </c>
      <c r="G13" s="532">
        <v>60</v>
      </c>
      <c r="H13" s="147"/>
      <c r="I13" s="302">
        <v>1.2</v>
      </c>
      <c r="J13" s="49">
        <v>5.4</v>
      </c>
      <c r="K13" s="50">
        <v>5.16</v>
      </c>
      <c r="L13" s="235">
        <v>73.2</v>
      </c>
      <c r="M13" s="302">
        <v>0.01</v>
      </c>
      <c r="N13" s="303">
        <v>0.03</v>
      </c>
      <c r="O13" s="49">
        <v>4.2</v>
      </c>
      <c r="P13" s="49">
        <v>90</v>
      </c>
      <c r="Q13" s="338">
        <v>0</v>
      </c>
      <c r="R13" s="302">
        <v>24.6</v>
      </c>
      <c r="S13" s="49">
        <v>40.200000000000003</v>
      </c>
      <c r="T13" s="49">
        <v>21</v>
      </c>
      <c r="U13" s="49">
        <v>4.2</v>
      </c>
      <c r="V13" s="49">
        <v>189</v>
      </c>
      <c r="W13" s="49">
        <v>0</v>
      </c>
      <c r="X13" s="49">
        <v>0</v>
      </c>
      <c r="Y13" s="50">
        <v>0</v>
      </c>
    </row>
    <row r="14" spans="2:25" s="16" customFormat="1" ht="26.5" customHeight="1" x14ac:dyDescent="0.35">
      <c r="B14" s="586"/>
      <c r="C14" s="113"/>
      <c r="D14" s="459">
        <v>30</v>
      </c>
      <c r="E14" s="90" t="s">
        <v>9</v>
      </c>
      <c r="F14" s="137" t="s">
        <v>16</v>
      </c>
      <c r="G14" s="198">
        <v>200</v>
      </c>
      <c r="H14" s="114"/>
      <c r="I14" s="184">
        <v>6</v>
      </c>
      <c r="J14" s="75">
        <v>6.28</v>
      </c>
      <c r="K14" s="76">
        <v>7.12</v>
      </c>
      <c r="L14" s="186">
        <v>109.74</v>
      </c>
      <c r="M14" s="19">
        <v>0.06</v>
      </c>
      <c r="N14" s="19">
        <v>0.08</v>
      </c>
      <c r="O14" s="20">
        <v>9.92</v>
      </c>
      <c r="P14" s="20">
        <v>121</v>
      </c>
      <c r="Q14" s="21">
        <v>8.0000000000000002E-3</v>
      </c>
      <c r="R14" s="236">
        <v>37.1</v>
      </c>
      <c r="S14" s="20">
        <v>79.599999999999994</v>
      </c>
      <c r="T14" s="20">
        <v>21.2</v>
      </c>
      <c r="U14" s="20">
        <v>1.2</v>
      </c>
      <c r="V14" s="20">
        <v>329.8</v>
      </c>
      <c r="W14" s="20">
        <v>6.0000000000000001E-3</v>
      </c>
      <c r="X14" s="20">
        <v>0</v>
      </c>
      <c r="Y14" s="46">
        <v>3.2000000000000001E-2</v>
      </c>
    </row>
    <row r="15" spans="2:25" s="34" customFormat="1" ht="35.25" customHeight="1" x14ac:dyDescent="0.35">
      <c r="B15" s="588"/>
      <c r="C15" s="319"/>
      <c r="D15" s="459">
        <v>182</v>
      </c>
      <c r="E15" s="90" t="s">
        <v>10</v>
      </c>
      <c r="F15" s="318" t="s">
        <v>160</v>
      </c>
      <c r="G15" s="774">
        <v>90</v>
      </c>
      <c r="H15" s="114"/>
      <c r="I15" s="184">
        <v>18.61</v>
      </c>
      <c r="J15" s="75">
        <v>5.33</v>
      </c>
      <c r="K15" s="76">
        <v>2.89</v>
      </c>
      <c r="L15" s="186">
        <v>133.04</v>
      </c>
      <c r="M15" s="184">
        <v>0.1</v>
      </c>
      <c r="N15" s="184">
        <v>0.12</v>
      </c>
      <c r="O15" s="75">
        <v>1.34</v>
      </c>
      <c r="P15" s="75">
        <v>30</v>
      </c>
      <c r="Q15" s="76">
        <v>0.32</v>
      </c>
      <c r="R15" s="212">
        <v>125.75</v>
      </c>
      <c r="S15" s="75">
        <v>245.55199999999999</v>
      </c>
      <c r="T15" s="75">
        <v>56.16</v>
      </c>
      <c r="U15" s="75">
        <v>0.97</v>
      </c>
      <c r="V15" s="75">
        <v>404.63</v>
      </c>
      <c r="W15" s="75">
        <v>0.13800000000000001</v>
      </c>
      <c r="X15" s="75">
        <v>1.494E-2</v>
      </c>
      <c r="Y15" s="183">
        <v>0.65</v>
      </c>
    </row>
    <row r="16" spans="2:25" s="34" customFormat="1" ht="26.5" customHeight="1" x14ac:dyDescent="0.35">
      <c r="B16" s="588"/>
      <c r="C16" s="138" t="s">
        <v>69</v>
      </c>
      <c r="D16" s="756">
        <v>50</v>
      </c>
      <c r="E16" s="745" t="s">
        <v>60</v>
      </c>
      <c r="F16" s="757" t="s">
        <v>88</v>
      </c>
      <c r="G16" s="505">
        <v>150</v>
      </c>
      <c r="H16" s="505"/>
      <c r="I16" s="655">
        <v>3.3</v>
      </c>
      <c r="J16" s="656">
        <v>7.8</v>
      </c>
      <c r="K16" s="657">
        <v>22.35</v>
      </c>
      <c r="L16" s="658">
        <v>173.1</v>
      </c>
      <c r="M16" s="57">
        <v>0.14000000000000001</v>
      </c>
      <c r="N16" s="57">
        <v>0.12</v>
      </c>
      <c r="O16" s="58">
        <v>18.149999999999999</v>
      </c>
      <c r="P16" s="58">
        <v>21.6</v>
      </c>
      <c r="Q16" s="99">
        <v>0.1</v>
      </c>
      <c r="R16" s="269">
        <v>36.36</v>
      </c>
      <c r="S16" s="58">
        <v>85.5</v>
      </c>
      <c r="T16" s="58">
        <v>27.8</v>
      </c>
      <c r="U16" s="58">
        <v>1.1399999999999999</v>
      </c>
      <c r="V16" s="58">
        <v>701.4</v>
      </c>
      <c r="W16" s="58">
        <v>8.0000000000000002E-3</v>
      </c>
      <c r="X16" s="58">
        <v>2E-3</v>
      </c>
      <c r="Y16" s="59">
        <v>4.2000000000000003E-2</v>
      </c>
    </row>
    <row r="17" spans="2:25" s="34" customFormat="1" ht="26.5" customHeight="1" x14ac:dyDescent="0.35">
      <c r="B17" s="588"/>
      <c r="C17" s="754" t="s">
        <v>71</v>
      </c>
      <c r="D17" s="144">
        <v>51</v>
      </c>
      <c r="E17" s="158" t="s">
        <v>60</v>
      </c>
      <c r="F17" s="714" t="s">
        <v>173</v>
      </c>
      <c r="G17" s="158">
        <v>150</v>
      </c>
      <c r="H17" s="144"/>
      <c r="I17" s="701">
        <v>3.3</v>
      </c>
      <c r="J17" s="702">
        <v>3.9</v>
      </c>
      <c r="K17" s="703">
        <v>25.65</v>
      </c>
      <c r="L17" s="704">
        <v>151.35</v>
      </c>
      <c r="M17" s="701">
        <v>0.15</v>
      </c>
      <c r="N17" s="702">
        <v>0.09</v>
      </c>
      <c r="O17" s="702">
        <v>21</v>
      </c>
      <c r="P17" s="702">
        <v>0</v>
      </c>
      <c r="Q17" s="705">
        <v>0</v>
      </c>
      <c r="R17" s="701">
        <v>14.01</v>
      </c>
      <c r="S17" s="702">
        <v>78.63</v>
      </c>
      <c r="T17" s="702">
        <v>29.37</v>
      </c>
      <c r="U17" s="702">
        <v>1.32</v>
      </c>
      <c r="V17" s="702">
        <v>809.4</v>
      </c>
      <c r="W17" s="702">
        <v>8.0000000000000002E-3</v>
      </c>
      <c r="X17" s="702">
        <v>5.9999999999999995E-4</v>
      </c>
      <c r="Y17" s="703">
        <v>4.4999999999999998E-2</v>
      </c>
    </row>
    <row r="18" spans="2:25" s="16" customFormat="1" ht="33.75" customHeight="1" x14ac:dyDescent="0.35">
      <c r="B18" s="589"/>
      <c r="C18" s="197"/>
      <c r="D18" s="459">
        <v>107</v>
      </c>
      <c r="E18" s="90" t="s">
        <v>18</v>
      </c>
      <c r="F18" s="137" t="s">
        <v>89</v>
      </c>
      <c r="G18" s="198">
        <v>200</v>
      </c>
      <c r="H18" s="114"/>
      <c r="I18" s="17">
        <v>0</v>
      </c>
      <c r="J18" s="15">
        <v>0</v>
      </c>
      <c r="K18" s="18">
        <v>19.600000000000001</v>
      </c>
      <c r="L18" s="164">
        <v>78</v>
      </c>
      <c r="M18" s="17">
        <v>0.02</v>
      </c>
      <c r="N18" s="17">
        <v>0.02</v>
      </c>
      <c r="O18" s="15">
        <v>8</v>
      </c>
      <c r="P18" s="15">
        <v>16</v>
      </c>
      <c r="Q18" s="18">
        <v>0</v>
      </c>
      <c r="R18" s="207">
        <v>0</v>
      </c>
      <c r="S18" s="15">
        <v>0</v>
      </c>
      <c r="T18" s="15">
        <v>0</v>
      </c>
      <c r="U18" s="15">
        <v>0</v>
      </c>
      <c r="V18" s="15">
        <v>266</v>
      </c>
      <c r="W18" s="15">
        <v>0</v>
      </c>
      <c r="X18" s="15">
        <v>0</v>
      </c>
      <c r="Y18" s="39">
        <v>0</v>
      </c>
    </row>
    <row r="19" spans="2:25" s="16" customFormat="1" ht="26.5" customHeight="1" x14ac:dyDescent="0.35">
      <c r="B19" s="589"/>
      <c r="C19" s="197"/>
      <c r="D19" s="126">
        <v>119</v>
      </c>
      <c r="E19" s="110" t="s">
        <v>14</v>
      </c>
      <c r="F19" s="578" t="s">
        <v>51</v>
      </c>
      <c r="G19" s="113">
        <v>50</v>
      </c>
      <c r="H19" s="223"/>
      <c r="I19" s="207">
        <v>3.8</v>
      </c>
      <c r="J19" s="15">
        <v>0.4</v>
      </c>
      <c r="K19" s="39">
        <v>24.6</v>
      </c>
      <c r="L19" s="215">
        <v>117.5</v>
      </c>
      <c r="M19" s="207">
        <v>0.05</v>
      </c>
      <c r="N19" s="17">
        <v>0.01</v>
      </c>
      <c r="O19" s="15">
        <v>0</v>
      </c>
      <c r="P19" s="15">
        <v>0</v>
      </c>
      <c r="Q19" s="18">
        <v>0</v>
      </c>
      <c r="R19" s="207">
        <v>10</v>
      </c>
      <c r="S19" s="15">
        <v>32.5</v>
      </c>
      <c r="T19" s="15">
        <v>7</v>
      </c>
      <c r="U19" s="15">
        <v>0.55000000000000004</v>
      </c>
      <c r="V19" s="15">
        <v>46.5</v>
      </c>
      <c r="W19" s="15">
        <v>1.6000000000000001E-3</v>
      </c>
      <c r="X19" s="15">
        <v>3.0000000000000001E-3</v>
      </c>
      <c r="Y19" s="43">
        <v>7.25</v>
      </c>
    </row>
    <row r="20" spans="2:25" s="16" customFormat="1" ht="26.5" customHeight="1" x14ac:dyDescent="0.35">
      <c r="B20" s="589"/>
      <c r="C20" s="197"/>
      <c r="D20" s="124">
        <v>120</v>
      </c>
      <c r="E20" s="110" t="s">
        <v>15</v>
      </c>
      <c r="F20" s="578" t="s">
        <v>44</v>
      </c>
      <c r="G20" s="114">
        <v>45</v>
      </c>
      <c r="H20" s="319"/>
      <c r="I20" s="19">
        <v>2.97</v>
      </c>
      <c r="J20" s="20">
        <v>0.54</v>
      </c>
      <c r="K20" s="21">
        <v>18.09</v>
      </c>
      <c r="L20" s="167">
        <v>89.1</v>
      </c>
      <c r="M20" s="17">
        <v>0.08</v>
      </c>
      <c r="N20" s="17">
        <v>0.04</v>
      </c>
      <c r="O20" s="15">
        <v>0</v>
      </c>
      <c r="P20" s="15">
        <v>0</v>
      </c>
      <c r="Q20" s="18">
        <v>0</v>
      </c>
      <c r="R20" s="207">
        <v>13.05</v>
      </c>
      <c r="S20" s="15">
        <v>67.5</v>
      </c>
      <c r="T20" s="15">
        <v>21.15</v>
      </c>
      <c r="U20" s="15">
        <v>1.75</v>
      </c>
      <c r="V20" s="15">
        <v>105.75</v>
      </c>
      <c r="W20" s="15">
        <v>1.9000000000000001E-4</v>
      </c>
      <c r="X20" s="15">
        <v>2.5000000000000001E-3</v>
      </c>
      <c r="Y20" s="39">
        <v>0.01</v>
      </c>
    </row>
    <row r="21" spans="2:25" s="16" customFormat="1" ht="26.5" customHeight="1" x14ac:dyDescent="0.35">
      <c r="B21" s="589"/>
      <c r="C21" s="758" t="s">
        <v>69</v>
      </c>
      <c r="D21" s="668"/>
      <c r="E21" s="423"/>
      <c r="F21" s="365" t="s">
        <v>21</v>
      </c>
      <c r="G21" s="204">
        <f>G13+G14+G15+G16+G18+G19+G20</f>
        <v>795</v>
      </c>
      <c r="H21" s="317"/>
      <c r="I21" s="354">
        <f t="shared" ref="I21:Y21" si="1">I13+I14+I15+I16+I18+I19+I20</f>
        <v>35.879999999999995</v>
      </c>
      <c r="J21" s="95">
        <f t="shared" si="1"/>
        <v>25.749999999999996</v>
      </c>
      <c r="K21" s="356">
        <f t="shared" si="1"/>
        <v>99.81</v>
      </c>
      <c r="L21" s="759">
        <f t="shared" si="1"/>
        <v>773.68000000000006</v>
      </c>
      <c r="M21" s="354">
        <f t="shared" si="1"/>
        <v>0.46</v>
      </c>
      <c r="N21" s="354">
        <f t="shared" si="1"/>
        <v>0.42</v>
      </c>
      <c r="O21" s="95">
        <f t="shared" si="1"/>
        <v>41.61</v>
      </c>
      <c r="P21" s="58">
        <f t="shared" si="1"/>
        <v>278.60000000000002</v>
      </c>
      <c r="Q21" s="760">
        <f t="shared" si="1"/>
        <v>0.42800000000000005</v>
      </c>
      <c r="R21" s="353">
        <f t="shared" si="1"/>
        <v>246.86</v>
      </c>
      <c r="S21" s="95">
        <f t="shared" si="1"/>
        <v>550.85199999999998</v>
      </c>
      <c r="T21" s="95">
        <f t="shared" si="1"/>
        <v>154.31</v>
      </c>
      <c r="U21" s="95">
        <f t="shared" si="1"/>
        <v>9.81</v>
      </c>
      <c r="V21" s="95">
        <f t="shared" si="1"/>
        <v>2043.08</v>
      </c>
      <c r="W21" s="95">
        <f t="shared" si="1"/>
        <v>0.15379000000000001</v>
      </c>
      <c r="X21" s="95">
        <f t="shared" si="1"/>
        <v>2.2439999999999998E-2</v>
      </c>
      <c r="Y21" s="96">
        <f t="shared" si="1"/>
        <v>7.984</v>
      </c>
    </row>
    <row r="22" spans="2:25" s="16" customFormat="1" ht="26.5" customHeight="1" x14ac:dyDescent="0.35">
      <c r="B22" s="589"/>
      <c r="C22" s="758" t="s">
        <v>69</v>
      </c>
      <c r="D22" s="668"/>
      <c r="E22" s="423"/>
      <c r="F22" s="365" t="s">
        <v>22</v>
      </c>
      <c r="G22" s="204"/>
      <c r="H22" s="317"/>
      <c r="I22" s="354"/>
      <c r="J22" s="95"/>
      <c r="K22" s="356"/>
      <c r="L22" s="763">
        <f>L21/23.5</f>
        <v>32.922553191489364</v>
      </c>
      <c r="M22" s="354"/>
      <c r="N22" s="354"/>
      <c r="O22" s="95"/>
      <c r="P22" s="58"/>
      <c r="Q22" s="760"/>
      <c r="R22" s="353"/>
      <c r="S22" s="95"/>
      <c r="T22" s="95"/>
      <c r="U22" s="95"/>
      <c r="V22" s="95"/>
      <c r="W22" s="95"/>
      <c r="X22" s="95"/>
      <c r="Y22" s="96"/>
    </row>
    <row r="23" spans="2:25" s="34" customFormat="1" ht="26.5" customHeight="1" x14ac:dyDescent="0.35">
      <c r="B23" s="588"/>
      <c r="C23" s="754" t="s">
        <v>71</v>
      </c>
      <c r="D23" s="608"/>
      <c r="E23" s="461"/>
      <c r="F23" s="761" t="s">
        <v>21</v>
      </c>
      <c r="G23" s="253">
        <f>G13+G14+G15+G17+G18+G19+G20</f>
        <v>795</v>
      </c>
      <c r="H23" s="205"/>
      <c r="I23" s="62">
        <f t="shared" ref="I23:Y23" si="2">I13+I14+I15+I17+I18+I19+I20</f>
        <v>35.879999999999995</v>
      </c>
      <c r="J23" s="61">
        <f t="shared" si="2"/>
        <v>21.849999999999994</v>
      </c>
      <c r="K23" s="355">
        <f t="shared" si="2"/>
        <v>103.11000000000001</v>
      </c>
      <c r="L23" s="253">
        <f t="shared" si="2"/>
        <v>751.93000000000006</v>
      </c>
      <c r="M23" s="351">
        <f t="shared" si="2"/>
        <v>0.47</v>
      </c>
      <c r="N23" s="61">
        <f t="shared" si="2"/>
        <v>0.38999999999999996</v>
      </c>
      <c r="O23" s="61">
        <f t="shared" si="2"/>
        <v>44.46</v>
      </c>
      <c r="P23" s="738">
        <f t="shared" si="2"/>
        <v>257</v>
      </c>
      <c r="Q23" s="461">
        <f t="shared" si="2"/>
        <v>0.32800000000000001</v>
      </c>
      <c r="R23" s="351">
        <f t="shared" si="2"/>
        <v>224.51</v>
      </c>
      <c r="S23" s="61">
        <f t="shared" si="2"/>
        <v>543.98199999999997</v>
      </c>
      <c r="T23" s="61">
        <f t="shared" si="2"/>
        <v>155.88000000000002</v>
      </c>
      <c r="U23" s="61">
        <f t="shared" si="2"/>
        <v>9.99</v>
      </c>
      <c r="V23" s="61">
        <f t="shared" si="2"/>
        <v>2151.08</v>
      </c>
      <c r="W23" s="61">
        <f t="shared" si="2"/>
        <v>0.15379000000000001</v>
      </c>
      <c r="X23" s="61">
        <f t="shared" si="2"/>
        <v>2.104E-2</v>
      </c>
      <c r="Y23" s="352">
        <f t="shared" si="2"/>
        <v>7.9870000000000001</v>
      </c>
    </row>
    <row r="24" spans="2:25" s="34" customFormat="1" ht="26.5" customHeight="1" thickBot="1" x14ac:dyDescent="0.4">
      <c r="B24" s="628"/>
      <c r="C24" s="467" t="s">
        <v>71</v>
      </c>
      <c r="D24" s="762"/>
      <c r="E24" s="480"/>
      <c r="F24" s="370" t="s">
        <v>22</v>
      </c>
      <c r="G24" s="160"/>
      <c r="H24" s="160"/>
      <c r="I24" s="659"/>
      <c r="J24" s="372"/>
      <c r="K24" s="405"/>
      <c r="L24" s="753">
        <f>L23/23.5</f>
        <v>31.997021276595749</v>
      </c>
      <c r="M24" s="371"/>
      <c r="N24" s="372"/>
      <c r="O24" s="372"/>
      <c r="P24" s="372"/>
      <c r="Q24" s="405"/>
      <c r="R24" s="371"/>
      <c r="S24" s="372"/>
      <c r="T24" s="372"/>
      <c r="U24" s="372"/>
      <c r="V24" s="372"/>
      <c r="W24" s="372"/>
      <c r="X24" s="372"/>
      <c r="Y24" s="373"/>
    </row>
    <row r="25" spans="2:25" x14ac:dyDescent="0.35">
      <c r="B25" s="2"/>
      <c r="C25" s="2"/>
      <c r="D25" s="187"/>
      <c r="E25" s="28"/>
      <c r="F25" s="28"/>
      <c r="G25" s="28"/>
      <c r="H25" s="188"/>
      <c r="I25" s="189"/>
      <c r="J25" s="188"/>
      <c r="K25" s="28"/>
      <c r="L25" s="190"/>
      <c r="M25" s="28"/>
      <c r="N25" s="28"/>
      <c r="O25" s="28"/>
      <c r="P25" s="191"/>
      <c r="Q25" s="191"/>
      <c r="R25" s="191"/>
      <c r="S25" s="191"/>
      <c r="T25" s="191"/>
    </row>
    <row r="26" spans="2:25" ht="18" x14ac:dyDescent="0.35">
      <c r="E26" s="11"/>
      <c r="F26" s="25"/>
      <c r="G26" s="26"/>
      <c r="H26" s="11"/>
      <c r="I26" s="11"/>
      <c r="J26" s="11"/>
      <c r="K26" s="11"/>
    </row>
    <row r="27" spans="2:25" ht="18" x14ac:dyDescent="0.35">
      <c r="E27" s="11"/>
      <c r="F27" s="25"/>
      <c r="G27" s="26"/>
      <c r="H27" s="11"/>
      <c r="I27" s="11"/>
      <c r="J27" s="11"/>
      <c r="K27" s="11"/>
    </row>
    <row r="28" spans="2:25" ht="18" x14ac:dyDescent="0.35">
      <c r="B28" s="582" t="s">
        <v>61</v>
      </c>
      <c r="C28" s="632"/>
      <c r="D28" s="597"/>
      <c r="E28" s="597"/>
      <c r="F28" s="25"/>
      <c r="G28" s="26"/>
      <c r="H28" s="11"/>
      <c r="I28" s="11"/>
      <c r="J28" s="11"/>
      <c r="K28" s="11"/>
    </row>
    <row r="29" spans="2:25" ht="15.5" x14ac:dyDescent="0.35">
      <c r="B29" s="583" t="s">
        <v>62</v>
      </c>
      <c r="C29" s="633"/>
      <c r="D29" s="598"/>
      <c r="E29" s="598"/>
      <c r="F29" s="11"/>
      <c r="G29" s="11"/>
      <c r="H29" s="11"/>
      <c r="I29" s="11"/>
      <c r="J29" s="11"/>
      <c r="K29" s="11"/>
    </row>
    <row r="30" spans="2:25" x14ac:dyDescent="0.35">
      <c r="E30" s="11"/>
      <c r="F30" s="11"/>
      <c r="G30" s="11"/>
      <c r="H30" s="11"/>
      <c r="I30" s="11"/>
      <c r="J30" s="11"/>
      <c r="K30" s="11"/>
    </row>
    <row r="31" spans="2:25" x14ac:dyDescent="0.35">
      <c r="E31" s="11"/>
      <c r="F31" s="11"/>
      <c r="G31" s="11"/>
      <c r="H31" s="11"/>
      <c r="I31" s="11"/>
      <c r="J31" s="11"/>
      <c r="K31" s="11"/>
    </row>
    <row r="32" spans="2:25" x14ac:dyDescent="0.35">
      <c r="E32" s="11"/>
      <c r="F32" s="11"/>
      <c r="G32" s="11"/>
      <c r="H32" s="11"/>
      <c r="I32" s="11"/>
      <c r="J32" s="11"/>
      <c r="K32" s="11"/>
    </row>
    <row r="33" spans="5:11" x14ac:dyDescent="0.35">
      <c r="E33" s="11"/>
      <c r="F33" s="11"/>
      <c r="G33" s="11"/>
      <c r="H33" s="11"/>
      <c r="I33" s="11"/>
      <c r="J33" s="11"/>
      <c r="K33" s="11"/>
    </row>
    <row r="34" spans="5:11" x14ac:dyDescent="0.35">
      <c r="E34" s="11"/>
      <c r="F34" s="11"/>
      <c r="G34" s="11"/>
      <c r="H34" s="11"/>
      <c r="I34" s="11"/>
      <c r="J34" s="11"/>
      <c r="K34" s="11"/>
    </row>
    <row r="35" spans="5:11" x14ac:dyDescent="0.35">
      <c r="E35" s="11"/>
      <c r="F35" s="11"/>
      <c r="G35" s="11"/>
      <c r="H35" s="11"/>
      <c r="I35" s="11"/>
      <c r="J35" s="11"/>
      <c r="K35" s="11"/>
    </row>
  </sheetData>
  <mergeCells count="11">
    <mergeCell ref="M4:Q4"/>
    <mergeCell ref="R4:Y4"/>
    <mergeCell ref="B4:B5"/>
    <mergeCell ref="C4:C5"/>
    <mergeCell ref="D4:D5"/>
    <mergeCell ref="E4:E5"/>
    <mergeCell ref="F4:F5"/>
    <mergeCell ref="G4:G5"/>
    <mergeCell ref="H4:H5"/>
    <mergeCell ref="L4:L5"/>
    <mergeCell ref="I4:K4"/>
  </mergeCells>
  <pageMargins left="0.7" right="0.7" top="0.75" bottom="0.75" header="0.3" footer="0.3"/>
  <pageSetup paperSize="9" scale="36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Z30"/>
  <sheetViews>
    <sheetView topLeftCell="C1" zoomScale="60" zoomScaleNormal="60" workbookViewId="0">
      <selection activeCell="D6" sqref="D6:Y6"/>
    </sheetView>
  </sheetViews>
  <sheetFormatPr defaultRowHeight="14.5" x14ac:dyDescent="0.35"/>
  <cols>
    <col min="2" max="3" width="16.81640625" customWidth="1"/>
    <col min="4" max="4" width="15.7265625" style="5" customWidth="1"/>
    <col min="5" max="5" width="24.453125" style="5" customWidth="1"/>
    <col min="6" max="6" width="65.7265625" customWidth="1"/>
    <col min="7" max="8" width="15.453125" customWidth="1"/>
    <col min="10" max="10" width="11.26953125" customWidth="1"/>
    <col min="11" max="11" width="16.453125" customWidth="1"/>
    <col min="12" max="12" width="22.81640625" customWidth="1"/>
    <col min="13" max="13" width="18.453125" customWidth="1"/>
    <col min="17" max="17" width="9.81640625" customWidth="1"/>
    <col min="23" max="23" width="11.81640625" bestFit="1" customWidth="1"/>
    <col min="24" max="24" width="11.1796875" bestFit="1" customWidth="1"/>
  </cols>
  <sheetData>
    <row r="2" spans="2:26" ht="23" x14ac:dyDescent="0.5">
      <c r="B2" s="553" t="s">
        <v>1</v>
      </c>
      <c r="C2" s="553"/>
      <c r="D2" s="634"/>
      <c r="E2" s="634" t="s">
        <v>3</v>
      </c>
      <c r="F2" s="553"/>
      <c r="G2" s="555" t="s">
        <v>2</v>
      </c>
      <c r="H2" s="555">
        <v>16</v>
      </c>
      <c r="I2" s="553"/>
      <c r="L2" s="8"/>
      <c r="M2" s="7"/>
      <c r="N2" s="1"/>
      <c r="O2" s="2"/>
    </row>
    <row r="3" spans="2:26" ht="15" thickBot="1" x14ac:dyDescent="0.4">
      <c r="B3" s="1"/>
      <c r="C3" s="1"/>
      <c r="D3" s="201"/>
      <c r="E3" s="201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6" s="16" customFormat="1" ht="21.75" customHeight="1" thickBot="1" x14ac:dyDescent="0.4">
      <c r="B4" s="896" t="s">
        <v>0</v>
      </c>
      <c r="C4" s="896"/>
      <c r="D4" s="899" t="s">
        <v>148</v>
      </c>
      <c r="E4" s="922" t="s">
        <v>38</v>
      </c>
      <c r="F4" s="898" t="s">
        <v>37</v>
      </c>
      <c r="G4" s="898" t="s">
        <v>26</v>
      </c>
      <c r="H4" s="898" t="s">
        <v>137</v>
      </c>
      <c r="I4" s="902" t="s">
        <v>23</v>
      </c>
      <c r="J4" s="903"/>
      <c r="K4" s="904"/>
      <c r="L4" s="899" t="s">
        <v>149</v>
      </c>
      <c r="M4" s="889" t="s">
        <v>24</v>
      </c>
      <c r="N4" s="890"/>
      <c r="O4" s="891"/>
      <c r="P4" s="891"/>
      <c r="Q4" s="892"/>
      <c r="R4" s="893" t="s">
        <v>25</v>
      </c>
      <c r="S4" s="894"/>
      <c r="T4" s="894"/>
      <c r="U4" s="894"/>
      <c r="V4" s="894"/>
      <c r="W4" s="894"/>
      <c r="X4" s="894"/>
      <c r="Y4" s="895"/>
    </row>
    <row r="5" spans="2:26" s="16" customFormat="1" ht="28.5" customHeight="1" thickBot="1" x14ac:dyDescent="0.4">
      <c r="B5" s="897"/>
      <c r="C5" s="897"/>
      <c r="D5" s="900"/>
      <c r="E5" s="897"/>
      <c r="F5" s="897"/>
      <c r="G5" s="897"/>
      <c r="H5" s="897"/>
      <c r="I5" s="611" t="s">
        <v>27</v>
      </c>
      <c r="J5" s="569" t="s">
        <v>28</v>
      </c>
      <c r="K5" s="612" t="s">
        <v>29</v>
      </c>
      <c r="L5" s="915"/>
      <c r="M5" s="431" t="s">
        <v>30</v>
      </c>
      <c r="N5" s="431" t="s">
        <v>105</v>
      </c>
      <c r="O5" s="68" t="s">
        <v>31</v>
      </c>
      <c r="P5" s="479" t="s">
        <v>106</v>
      </c>
      <c r="Q5" s="432" t="s">
        <v>107</v>
      </c>
      <c r="R5" s="429" t="s">
        <v>32</v>
      </c>
      <c r="S5" s="430" t="s">
        <v>33</v>
      </c>
      <c r="T5" s="430" t="s">
        <v>34</v>
      </c>
      <c r="U5" s="432" t="s">
        <v>35</v>
      </c>
      <c r="V5" s="431" t="s">
        <v>108</v>
      </c>
      <c r="W5" s="431" t="s">
        <v>109</v>
      </c>
      <c r="X5" s="431" t="s">
        <v>110</v>
      </c>
      <c r="Y5" s="531" t="s">
        <v>111</v>
      </c>
    </row>
    <row r="6" spans="2:26" s="16" customFormat="1" ht="46.5" customHeight="1" x14ac:dyDescent="0.35">
      <c r="B6" s="585" t="s">
        <v>6</v>
      </c>
      <c r="C6" s="118"/>
      <c r="D6" s="459">
        <v>1</v>
      </c>
      <c r="E6" s="147" t="s">
        <v>20</v>
      </c>
      <c r="F6" s="329" t="s">
        <v>12</v>
      </c>
      <c r="G6" s="477">
        <v>15</v>
      </c>
      <c r="H6" s="509"/>
      <c r="I6" s="302">
        <v>3.48</v>
      </c>
      <c r="J6" s="49">
        <v>4.43</v>
      </c>
      <c r="K6" s="338">
        <v>0</v>
      </c>
      <c r="L6" s="524">
        <v>54.6</v>
      </c>
      <c r="M6" s="302">
        <v>0.01</v>
      </c>
      <c r="N6" s="49">
        <v>0.05</v>
      </c>
      <c r="O6" s="49">
        <v>0.1</v>
      </c>
      <c r="P6" s="49">
        <v>40</v>
      </c>
      <c r="Q6" s="50">
        <v>0.14000000000000001</v>
      </c>
      <c r="R6" s="302">
        <v>132</v>
      </c>
      <c r="S6" s="49">
        <v>75</v>
      </c>
      <c r="T6" s="49">
        <v>5.25</v>
      </c>
      <c r="U6" s="49">
        <v>0.15</v>
      </c>
      <c r="V6" s="49">
        <v>13.2</v>
      </c>
      <c r="W6" s="49">
        <v>0</v>
      </c>
      <c r="X6" s="49">
        <v>0</v>
      </c>
      <c r="Y6" s="50">
        <v>0</v>
      </c>
    </row>
    <row r="7" spans="2:26" s="34" customFormat="1" ht="26.5" customHeight="1" x14ac:dyDescent="0.35">
      <c r="B7" s="599"/>
      <c r="C7" s="114"/>
      <c r="D7" s="459">
        <v>295</v>
      </c>
      <c r="E7" s="90" t="s">
        <v>10</v>
      </c>
      <c r="F7" s="137" t="s">
        <v>157</v>
      </c>
      <c r="G7" s="532">
        <v>90</v>
      </c>
      <c r="H7" s="114"/>
      <c r="I7" s="236">
        <v>14.07</v>
      </c>
      <c r="J7" s="20">
        <v>14.61</v>
      </c>
      <c r="K7" s="46">
        <v>1.23</v>
      </c>
      <c r="L7" s="363">
        <v>193.69</v>
      </c>
      <c r="M7" s="236">
        <v>0.06</v>
      </c>
      <c r="N7" s="19">
        <v>0.11</v>
      </c>
      <c r="O7" s="20">
        <v>4.4400000000000004</v>
      </c>
      <c r="P7" s="20">
        <v>80</v>
      </c>
      <c r="Q7" s="46">
        <v>0.01</v>
      </c>
      <c r="R7" s="236">
        <v>22.04</v>
      </c>
      <c r="S7" s="20">
        <v>118.58</v>
      </c>
      <c r="T7" s="20">
        <v>16.91</v>
      </c>
      <c r="U7" s="20">
        <v>1.1000000000000001</v>
      </c>
      <c r="V7" s="20">
        <v>184.39</v>
      </c>
      <c r="W7" s="20">
        <v>3.0000000000000001E-3</v>
      </c>
      <c r="X7" s="20">
        <v>1.4999999999999999E-4</v>
      </c>
      <c r="Y7" s="46">
        <v>0.36</v>
      </c>
    </row>
    <row r="8" spans="2:26" s="34" customFormat="1" ht="26.5" customHeight="1" x14ac:dyDescent="0.35">
      <c r="B8" s="599"/>
      <c r="C8" s="114"/>
      <c r="D8" s="459">
        <v>227</v>
      </c>
      <c r="E8" s="147" t="s">
        <v>60</v>
      </c>
      <c r="F8" s="137" t="s">
        <v>104</v>
      </c>
      <c r="G8" s="538">
        <v>150</v>
      </c>
      <c r="H8" s="362"/>
      <c r="I8" s="212">
        <v>4.3499999999999996</v>
      </c>
      <c r="J8" s="75">
        <v>3.9</v>
      </c>
      <c r="K8" s="76">
        <v>20.399999999999999</v>
      </c>
      <c r="L8" s="186">
        <v>134.25</v>
      </c>
      <c r="M8" s="212">
        <v>0.12</v>
      </c>
      <c r="N8" s="75">
        <v>0.08</v>
      </c>
      <c r="O8" s="75">
        <v>0</v>
      </c>
      <c r="P8" s="75">
        <v>19.5</v>
      </c>
      <c r="Q8" s="183">
        <v>0.08</v>
      </c>
      <c r="R8" s="212">
        <v>7.92</v>
      </c>
      <c r="S8" s="75">
        <v>109.87</v>
      </c>
      <c r="T8" s="75">
        <v>73.540000000000006</v>
      </c>
      <c r="U8" s="75">
        <v>2.46</v>
      </c>
      <c r="V8" s="75">
        <v>137.4</v>
      </c>
      <c r="W8" s="75">
        <v>2E-3</v>
      </c>
      <c r="X8" s="75">
        <v>2E-3</v>
      </c>
      <c r="Y8" s="183">
        <v>8.9999999999999993E-3</v>
      </c>
      <c r="Z8" s="107"/>
    </row>
    <row r="9" spans="2:26" s="34" customFormat="1" ht="39.75" customHeight="1" x14ac:dyDescent="0.35">
      <c r="B9" s="599"/>
      <c r="C9" s="114"/>
      <c r="D9" s="459">
        <v>98</v>
      </c>
      <c r="E9" s="148" t="s">
        <v>18</v>
      </c>
      <c r="F9" s="316" t="s">
        <v>17</v>
      </c>
      <c r="G9" s="539">
        <v>200</v>
      </c>
      <c r="H9" s="170"/>
      <c r="I9" s="207">
        <v>0.4</v>
      </c>
      <c r="J9" s="15">
        <v>0</v>
      </c>
      <c r="K9" s="18">
        <v>27</v>
      </c>
      <c r="L9" s="165">
        <v>110</v>
      </c>
      <c r="M9" s="207">
        <v>0.05</v>
      </c>
      <c r="N9" s="15">
        <v>0.02</v>
      </c>
      <c r="O9" s="15">
        <v>0</v>
      </c>
      <c r="P9" s="15">
        <v>0</v>
      </c>
      <c r="Q9" s="39">
        <v>0</v>
      </c>
      <c r="R9" s="207">
        <v>16.649999999999999</v>
      </c>
      <c r="S9" s="15">
        <v>98.1</v>
      </c>
      <c r="T9" s="15">
        <v>29.25</v>
      </c>
      <c r="U9" s="15">
        <v>1.26</v>
      </c>
      <c r="V9" s="15">
        <v>41.85</v>
      </c>
      <c r="W9" s="15">
        <v>2E-3</v>
      </c>
      <c r="X9" s="15">
        <v>3.0000000000000001E-3</v>
      </c>
      <c r="Y9" s="43">
        <v>0</v>
      </c>
      <c r="Z9" s="107"/>
    </row>
    <row r="10" spans="2:26" s="34" customFormat="1" ht="26.5" customHeight="1" x14ac:dyDescent="0.35">
      <c r="B10" s="637"/>
      <c r="C10" s="186"/>
      <c r="D10" s="462">
        <v>119</v>
      </c>
      <c r="E10" s="147" t="s">
        <v>14</v>
      </c>
      <c r="F10" s="111" t="s">
        <v>19</v>
      </c>
      <c r="G10" s="459">
        <v>25</v>
      </c>
      <c r="H10" s="147"/>
      <c r="I10" s="236">
        <v>1.78</v>
      </c>
      <c r="J10" s="20">
        <v>0.18</v>
      </c>
      <c r="K10" s="21">
        <v>11.05</v>
      </c>
      <c r="L10" s="234">
        <v>60</v>
      </c>
      <c r="M10" s="236">
        <v>2.5000000000000001E-2</v>
      </c>
      <c r="N10" s="20">
        <v>8.0000000000000002E-3</v>
      </c>
      <c r="O10" s="20">
        <v>0</v>
      </c>
      <c r="P10" s="20">
        <v>0</v>
      </c>
      <c r="Q10" s="46">
        <v>0</v>
      </c>
      <c r="R10" s="236">
        <v>9.25</v>
      </c>
      <c r="S10" s="20">
        <v>54.5</v>
      </c>
      <c r="T10" s="20">
        <v>16.25</v>
      </c>
      <c r="U10" s="20">
        <v>0.7</v>
      </c>
      <c r="V10" s="20">
        <v>23.25</v>
      </c>
      <c r="W10" s="20">
        <v>8.0000000000000004E-4</v>
      </c>
      <c r="X10" s="20">
        <v>2E-3</v>
      </c>
      <c r="Y10" s="46">
        <v>0</v>
      </c>
      <c r="Z10" s="484"/>
    </row>
    <row r="11" spans="2:26" s="34" customFormat="1" ht="30" customHeight="1" x14ac:dyDescent="0.35">
      <c r="B11" s="599"/>
      <c r="C11" s="114"/>
      <c r="D11" s="459">
        <v>120</v>
      </c>
      <c r="E11" s="147" t="s">
        <v>15</v>
      </c>
      <c r="F11" s="111" t="s">
        <v>44</v>
      </c>
      <c r="G11" s="459">
        <v>20</v>
      </c>
      <c r="H11" s="147"/>
      <c r="I11" s="236">
        <v>1.1399999999999999</v>
      </c>
      <c r="J11" s="20">
        <v>0.22</v>
      </c>
      <c r="K11" s="21">
        <v>7.44</v>
      </c>
      <c r="L11" s="234">
        <v>36.26</v>
      </c>
      <c r="M11" s="236">
        <v>0.02</v>
      </c>
      <c r="N11" s="20">
        <v>2.4E-2</v>
      </c>
      <c r="O11" s="20">
        <v>0.08</v>
      </c>
      <c r="P11" s="20">
        <v>0</v>
      </c>
      <c r="Q11" s="46">
        <v>0</v>
      </c>
      <c r="R11" s="236">
        <v>6.8</v>
      </c>
      <c r="S11" s="20">
        <v>24</v>
      </c>
      <c r="T11" s="20">
        <v>8.1999999999999993</v>
      </c>
      <c r="U11" s="20">
        <v>0.46</v>
      </c>
      <c r="V11" s="20">
        <v>73.5</v>
      </c>
      <c r="W11" s="20">
        <v>2E-3</v>
      </c>
      <c r="X11" s="20">
        <v>2E-3</v>
      </c>
      <c r="Y11" s="46">
        <v>1.2E-2</v>
      </c>
      <c r="Z11" s="107"/>
    </row>
    <row r="12" spans="2:26" s="34" customFormat="1" ht="30" customHeight="1" x14ac:dyDescent="0.35">
      <c r="B12" s="599"/>
      <c r="C12" s="114"/>
      <c r="D12" s="219"/>
      <c r="E12" s="149"/>
      <c r="F12" s="135" t="s">
        <v>21</v>
      </c>
      <c r="G12" s="485">
        <f>SUM(G6:G11)</f>
        <v>500</v>
      </c>
      <c r="H12" s="251"/>
      <c r="I12" s="357">
        <f t="shared" ref="I12:Y12" si="0">I6+I7+I8+I9+I10+I11</f>
        <v>25.22</v>
      </c>
      <c r="J12" s="74">
        <f t="shared" si="0"/>
        <v>23.339999999999996</v>
      </c>
      <c r="K12" s="231">
        <f t="shared" si="0"/>
        <v>67.11999999999999</v>
      </c>
      <c r="L12" s="340">
        <f>SUM(L6:L11)</f>
        <v>588.79999999999995</v>
      </c>
      <c r="M12" s="357">
        <f t="shared" si="0"/>
        <v>0.28500000000000003</v>
      </c>
      <c r="N12" s="74">
        <f t="shared" si="0"/>
        <v>0.29200000000000004</v>
      </c>
      <c r="O12" s="74">
        <f t="shared" si="0"/>
        <v>4.62</v>
      </c>
      <c r="P12" s="74">
        <f t="shared" si="0"/>
        <v>139.5</v>
      </c>
      <c r="Q12" s="230">
        <f t="shared" si="0"/>
        <v>0.23000000000000004</v>
      </c>
      <c r="R12" s="357">
        <f t="shared" si="0"/>
        <v>194.66</v>
      </c>
      <c r="S12" s="74">
        <f t="shared" si="0"/>
        <v>480.04999999999995</v>
      </c>
      <c r="T12" s="74">
        <f t="shared" si="0"/>
        <v>149.39999999999998</v>
      </c>
      <c r="U12" s="74">
        <f t="shared" si="0"/>
        <v>6.13</v>
      </c>
      <c r="V12" s="74">
        <f t="shared" si="0"/>
        <v>473.59000000000003</v>
      </c>
      <c r="W12" s="74">
        <f t="shared" si="0"/>
        <v>9.7999999999999997E-3</v>
      </c>
      <c r="X12" s="74">
        <f t="shared" si="0"/>
        <v>9.1500000000000001E-3</v>
      </c>
      <c r="Y12" s="230">
        <f t="shared" si="0"/>
        <v>0.38100000000000001</v>
      </c>
    </row>
    <row r="13" spans="2:26" s="34" customFormat="1" ht="30" customHeight="1" thickBot="1" x14ac:dyDescent="0.4">
      <c r="B13" s="623"/>
      <c r="C13" s="117"/>
      <c r="D13" s="219"/>
      <c r="E13" s="149"/>
      <c r="F13" s="392" t="s">
        <v>22</v>
      </c>
      <c r="G13" s="485"/>
      <c r="H13" s="251"/>
      <c r="I13" s="176"/>
      <c r="J13" s="84"/>
      <c r="K13" s="163"/>
      <c r="L13" s="504">
        <f>L12/23.5</f>
        <v>25.055319148936167</v>
      </c>
      <c r="M13" s="177"/>
      <c r="N13" s="51"/>
      <c r="O13" s="51"/>
      <c r="P13" s="51"/>
      <c r="Q13" s="103"/>
      <c r="R13" s="177"/>
      <c r="S13" s="51"/>
      <c r="T13" s="51"/>
      <c r="U13" s="51"/>
      <c r="V13" s="51"/>
      <c r="W13" s="51"/>
      <c r="X13" s="51"/>
      <c r="Y13" s="103"/>
    </row>
    <row r="14" spans="2:26" s="16" customFormat="1" ht="43.5" customHeight="1" x14ac:dyDescent="0.35">
      <c r="B14" s="585" t="s">
        <v>7</v>
      </c>
      <c r="C14" s="118"/>
      <c r="D14" s="341">
        <v>137</v>
      </c>
      <c r="E14" s="579" t="s">
        <v>20</v>
      </c>
      <c r="F14" s="764" t="s">
        <v>153</v>
      </c>
      <c r="G14" s="840">
        <v>100</v>
      </c>
      <c r="H14" s="133"/>
      <c r="I14" s="303">
        <v>0.8</v>
      </c>
      <c r="J14" s="49">
        <v>0.2</v>
      </c>
      <c r="K14" s="338">
        <v>7.5</v>
      </c>
      <c r="L14" s="841">
        <v>38</v>
      </c>
      <c r="M14" s="302">
        <v>0.06</v>
      </c>
      <c r="N14" s="303">
        <v>0.03</v>
      </c>
      <c r="O14" s="49">
        <v>38</v>
      </c>
      <c r="P14" s="49">
        <v>10</v>
      </c>
      <c r="Q14" s="50">
        <v>0</v>
      </c>
      <c r="R14" s="302">
        <v>35</v>
      </c>
      <c r="S14" s="49">
        <v>17</v>
      </c>
      <c r="T14" s="49">
        <v>11</v>
      </c>
      <c r="U14" s="49">
        <v>0.1</v>
      </c>
      <c r="V14" s="49">
        <v>155</v>
      </c>
      <c r="W14" s="49">
        <v>2.9999999999999997E-4</v>
      </c>
      <c r="X14" s="49">
        <v>1E-4</v>
      </c>
      <c r="Y14" s="50">
        <v>0.15</v>
      </c>
    </row>
    <row r="15" spans="2:26" s="16" customFormat="1" ht="26.5" customHeight="1" x14ac:dyDescent="0.35">
      <c r="B15" s="599"/>
      <c r="C15" s="114"/>
      <c r="D15" s="124">
        <v>272</v>
      </c>
      <c r="E15" s="148" t="s">
        <v>90</v>
      </c>
      <c r="F15" s="578" t="s">
        <v>142</v>
      </c>
      <c r="G15" s="124">
        <v>200</v>
      </c>
      <c r="H15" s="110"/>
      <c r="I15" s="207">
        <v>5.51</v>
      </c>
      <c r="J15" s="15">
        <v>4.83</v>
      </c>
      <c r="K15" s="39">
        <v>14.47</v>
      </c>
      <c r="L15" s="525">
        <v>123.38</v>
      </c>
      <c r="M15" s="207">
        <v>0.08</v>
      </c>
      <c r="N15" s="17">
        <v>0.06</v>
      </c>
      <c r="O15" s="15">
        <v>5.17</v>
      </c>
      <c r="P15" s="15">
        <v>100</v>
      </c>
      <c r="Q15" s="39">
        <v>0.01</v>
      </c>
      <c r="R15" s="207">
        <v>14.53</v>
      </c>
      <c r="S15" s="15">
        <v>69.67</v>
      </c>
      <c r="T15" s="15">
        <v>19.29</v>
      </c>
      <c r="U15" s="15">
        <v>0.89</v>
      </c>
      <c r="V15" s="15">
        <v>336.26</v>
      </c>
      <c r="W15" s="15">
        <v>3.8300000000000001E-3</v>
      </c>
      <c r="X15" s="15">
        <v>1.9000000000000001E-4</v>
      </c>
      <c r="Y15" s="39">
        <v>0.04</v>
      </c>
    </row>
    <row r="16" spans="2:26" s="16" customFormat="1" ht="26.5" customHeight="1" x14ac:dyDescent="0.35">
      <c r="B16" s="599"/>
      <c r="C16" s="138" t="s">
        <v>69</v>
      </c>
      <c r="D16" s="143">
        <v>306</v>
      </c>
      <c r="E16" s="446" t="s">
        <v>10</v>
      </c>
      <c r="F16" s="788" t="s">
        <v>164</v>
      </c>
      <c r="G16" s="422">
        <v>90</v>
      </c>
      <c r="H16" s="143"/>
      <c r="I16" s="269">
        <v>25.81</v>
      </c>
      <c r="J16" s="58">
        <v>27.17</v>
      </c>
      <c r="K16" s="59">
        <v>7.87</v>
      </c>
      <c r="L16" s="448">
        <v>381.07</v>
      </c>
      <c r="M16" s="269">
        <v>0.25</v>
      </c>
      <c r="N16" s="58">
        <v>0.2</v>
      </c>
      <c r="O16" s="58">
        <v>0.84</v>
      </c>
      <c r="P16" s="58">
        <v>30</v>
      </c>
      <c r="Q16" s="99">
        <v>0.25</v>
      </c>
      <c r="R16" s="269">
        <v>80.83</v>
      </c>
      <c r="S16" s="58">
        <v>254.32</v>
      </c>
      <c r="T16" s="58">
        <v>32.17</v>
      </c>
      <c r="U16" s="58">
        <v>2.5099999999999998</v>
      </c>
      <c r="V16" s="58">
        <v>354.09</v>
      </c>
      <c r="W16" s="58">
        <v>5.7000000000000002E-3</v>
      </c>
      <c r="X16" s="58">
        <v>8.0999999999999996E-3</v>
      </c>
      <c r="Y16" s="59">
        <v>0.09</v>
      </c>
    </row>
    <row r="17" spans="2:25" s="34" customFormat="1" ht="35.25" customHeight="1" x14ac:dyDescent="0.35">
      <c r="B17" s="588"/>
      <c r="C17" s="140" t="s">
        <v>71</v>
      </c>
      <c r="D17" s="503">
        <v>126</v>
      </c>
      <c r="E17" s="161" t="s">
        <v>10</v>
      </c>
      <c r="F17" s="460" t="s">
        <v>138</v>
      </c>
      <c r="G17" s="468">
        <v>90</v>
      </c>
      <c r="H17" s="144"/>
      <c r="I17" s="299">
        <v>18.489999999999998</v>
      </c>
      <c r="J17" s="55">
        <v>18.54</v>
      </c>
      <c r="K17" s="70">
        <v>3.59</v>
      </c>
      <c r="L17" s="298">
        <v>256</v>
      </c>
      <c r="M17" s="299">
        <v>0.15</v>
      </c>
      <c r="N17" s="55">
        <v>0.12</v>
      </c>
      <c r="O17" s="55">
        <v>2.0099999999999998</v>
      </c>
      <c r="P17" s="55">
        <v>0</v>
      </c>
      <c r="Q17" s="56">
        <v>0</v>
      </c>
      <c r="R17" s="299">
        <v>41.45</v>
      </c>
      <c r="S17" s="55">
        <v>314</v>
      </c>
      <c r="T17" s="55">
        <v>66.489999999999995</v>
      </c>
      <c r="U17" s="55">
        <v>5.3</v>
      </c>
      <c r="V17" s="55">
        <v>266.67</v>
      </c>
      <c r="W17" s="55">
        <v>6.0000000000000001E-3</v>
      </c>
      <c r="X17" s="55">
        <v>0</v>
      </c>
      <c r="Y17" s="70">
        <v>0.05</v>
      </c>
    </row>
    <row r="18" spans="2:25" s="34" customFormat="1" ht="26.5" customHeight="1" x14ac:dyDescent="0.35">
      <c r="B18" s="588"/>
      <c r="C18" s="319"/>
      <c r="D18" s="459">
        <v>53</v>
      </c>
      <c r="E18" s="147" t="s">
        <v>60</v>
      </c>
      <c r="F18" s="111" t="s">
        <v>92</v>
      </c>
      <c r="G18" s="90">
        <v>150</v>
      </c>
      <c r="H18" s="147"/>
      <c r="I18" s="236">
        <v>3.3</v>
      </c>
      <c r="J18" s="20">
        <v>4.95</v>
      </c>
      <c r="K18" s="46">
        <v>32.25</v>
      </c>
      <c r="L18" s="235">
        <v>186.45</v>
      </c>
      <c r="M18" s="236">
        <v>0.03</v>
      </c>
      <c r="N18" s="19">
        <v>0.03</v>
      </c>
      <c r="O18" s="20">
        <v>0</v>
      </c>
      <c r="P18" s="20">
        <v>18.899999999999999</v>
      </c>
      <c r="Q18" s="21">
        <v>0.08</v>
      </c>
      <c r="R18" s="236">
        <v>4.95</v>
      </c>
      <c r="S18" s="20">
        <v>79.83</v>
      </c>
      <c r="T18" s="20">
        <v>26.52</v>
      </c>
      <c r="U18" s="20">
        <v>0.53</v>
      </c>
      <c r="V18" s="20">
        <v>0.52</v>
      </c>
      <c r="W18" s="20">
        <v>0</v>
      </c>
      <c r="X18" s="20">
        <v>8.0000000000000002E-3</v>
      </c>
      <c r="Y18" s="46">
        <v>2.7E-2</v>
      </c>
    </row>
    <row r="19" spans="2:25" s="16" customFormat="1" ht="33.75" customHeight="1" x14ac:dyDescent="0.35">
      <c r="B19" s="589"/>
      <c r="C19" s="197"/>
      <c r="D19" s="125">
        <v>101</v>
      </c>
      <c r="E19" s="146" t="s">
        <v>18</v>
      </c>
      <c r="F19" s="336" t="s">
        <v>64</v>
      </c>
      <c r="G19" s="544">
        <v>200</v>
      </c>
      <c r="H19" s="552"/>
      <c r="I19" s="207">
        <v>0.8</v>
      </c>
      <c r="J19" s="15">
        <v>0</v>
      </c>
      <c r="K19" s="39">
        <v>24.6</v>
      </c>
      <c r="L19" s="215">
        <v>101.2</v>
      </c>
      <c r="M19" s="207">
        <v>0</v>
      </c>
      <c r="N19" s="17">
        <v>0.04</v>
      </c>
      <c r="O19" s="15">
        <v>140</v>
      </c>
      <c r="P19" s="15">
        <v>100</v>
      </c>
      <c r="Q19" s="39">
        <v>0</v>
      </c>
      <c r="R19" s="207">
        <v>21.6</v>
      </c>
      <c r="S19" s="15">
        <v>3.4</v>
      </c>
      <c r="T19" s="15">
        <v>29.25</v>
      </c>
      <c r="U19" s="15">
        <v>1.26</v>
      </c>
      <c r="V19" s="15">
        <v>8.68</v>
      </c>
      <c r="W19" s="15">
        <v>0</v>
      </c>
      <c r="X19" s="15">
        <v>0</v>
      </c>
      <c r="Y19" s="39">
        <v>0</v>
      </c>
    </row>
    <row r="20" spans="2:25" s="16" customFormat="1" ht="26.5" customHeight="1" x14ac:dyDescent="0.35">
      <c r="B20" s="589"/>
      <c r="C20" s="197"/>
      <c r="D20" s="462">
        <v>119</v>
      </c>
      <c r="E20" s="147" t="s">
        <v>51</v>
      </c>
      <c r="F20" s="111" t="s">
        <v>51</v>
      </c>
      <c r="G20" s="539">
        <v>20</v>
      </c>
      <c r="H20" s="110"/>
      <c r="I20" s="207">
        <v>1.4</v>
      </c>
      <c r="J20" s="15">
        <v>0.14000000000000001</v>
      </c>
      <c r="K20" s="39">
        <v>8.8000000000000007</v>
      </c>
      <c r="L20" s="215">
        <v>48</v>
      </c>
      <c r="M20" s="207">
        <v>0.02</v>
      </c>
      <c r="N20" s="15">
        <v>6.0000000000000001E-3</v>
      </c>
      <c r="O20" s="15">
        <v>0</v>
      </c>
      <c r="P20" s="15">
        <v>0</v>
      </c>
      <c r="Q20" s="18">
        <v>0</v>
      </c>
      <c r="R20" s="207">
        <v>7.4</v>
      </c>
      <c r="S20" s="15">
        <v>43.6</v>
      </c>
      <c r="T20" s="15">
        <v>13</v>
      </c>
      <c r="U20" s="15">
        <v>0.56000000000000005</v>
      </c>
      <c r="V20" s="15">
        <v>18.600000000000001</v>
      </c>
      <c r="W20" s="15">
        <v>5.9999999999999995E-4</v>
      </c>
      <c r="X20" s="15">
        <v>1E-3</v>
      </c>
      <c r="Y20" s="39">
        <v>0</v>
      </c>
    </row>
    <row r="21" spans="2:25" s="16" customFormat="1" ht="26.5" customHeight="1" x14ac:dyDescent="0.35">
      <c r="B21" s="589"/>
      <c r="C21" s="197"/>
      <c r="D21" s="462">
        <v>120</v>
      </c>
      <c r="E21" s="147" t="s">
        <v>44</v>
      </c>
      <c r="F21" s="111" t="s">
        <v>44</v>
      </c>
      <c r="G21" s="90">
        <v>20</v>
      </c>
      <c r="H21" s="147"/>
      <c r="I21" s="236">
        <v>1.1399999999999999</v>
      </c>
      <c r="J21" s="20">
        <v>0.22</v>
      </c>
      <c r="K21" s="46">
        <v>7.44</v>
      </c>
      <c r="L21" s="363">
        <v>36.26</v>
      </c>
      <c r="M21" s="236">
        <v>0.02</v>
      </c>
      <c r="N21" s="19">
        <v>2.4E-2</v>
      </c>
      <c r="O21" s="20">
        <v>0.08</v>
      </c>
      <c r="P21" s="20">
        <v>0</v>
      </c>
      <c r="Q21" s="46">
        <v>0</v>
      </c>
      <c r="R21" s="236">
        <v>6.8</v>
      </c>
      <c r="S21" s="20">
        <v>24</v>
      </c>
      <c r="T21" s="20">
        <v>8.1999999999999993</v>
      </c>
      <c r="U21" s="20">
        <v>0.46</v>
      </c>
      <c r="V21" s="20">
        <v>73.5</v>
      </c>
      <c r="W21" s="20">
        <v>2E-3</v>
      </c>
      <c r="X21" s="20">
        <v>2E-3</v>
      </c>
      <c r="Y21" s="46">
        <v>1.2E-2</v>
      </c>
    </row>
    <row r="22" spans="2:25" s="16" customFormat="1" ht="26.5" customHeight="1" x14ac:dyDescent="0.35">
      <c r="B22" s="589"/>
      <c r="C22" s="138" t="s">
        <v>69</v>
      </c>
      <c r="D22" s="827"/>
      <c r="E22" s="428"/>
      <c r="F22" s="365" t="s">
        <v>21</v>
      </c>
      <c r="G22" s="423">
        <f>G14+G15+G16+G18+G19+G20+G21</f>
        <v>780</v>
      </c>
      <c r="H22" s="428"/>
      <c r="I22" s="269">
        <f t="shared" ref="I22:Y22" si="1">I14+I15+I16+I18+I19+I20+I21</f>
        <v>38.759999999999991</v>
      </c>
      <c r="J22" s="58">
        <f t="shared" si="1"/>
        <v>37.510000000000005</v>
      </c>
      <c r="K22" s="59">
        <f t="shared" si="1"/>
        <v>102.92999999999999</v>
      </c>
      <c r="L22" s="828">
        <f t="shared" si="1"/>
        <v>914.36000000000013</v>
      </c>
      <c r="M22" s="269">
        <f t="shared" si="1"/>
        <v>0.46000000000000008</v>
      </c>
      <c r="N22" s="57">
        <f t="shared" si="1"/>
        <v>0.39000000000000007</v>
      </c>
      <c r="O22" s="58">
        <f t="shared" si="1"/>
        <v>184.09</v>
      </c>
      <c r="P22" s="58">
        <f t="shared" si="1"/>
        <v>258.89999999999998</v>
      </c>
      <c r="Q22" s="59">
        <f t="shared" si="1"/>
        <v>0.34</v>
      </c>
      <c r="R22" s="269">
        <f t="shared" si="1"/>
        <v>171.11</v>
      </c>
      <c r="S22" s="58">
        <f t="shared" si="1"/>
        <v>491.82</v>
      </c>
      <c r="T22" s="58">
        <f t="shared" si="1"/>
        <v>139.43</v>
      </c>
      <c r="U22" s="58">
        <f t="shared" si="1"/>
        <v>6.31</v>
      </c>
      <c r="V22" s="58">
        <f t="shared" si="1"/>
        <v>946.64999999999986</v>
      </c>
      <c r="W22" s="58">
        <f t="shared" si="1"/>
        <v>1.243E-2</v>
      </c>
      <c r="X22" s="58">
        <f t="shared" si="1"/>
        <v>1.9390000000000004E-2</v>
      </c>
      <c r="Y22" s="59">
        <f t="shared" si="1"/>
        <v>0.31900000000000006</v>
      </c>
    </row>
    <row r="23" spans="2:25" s="16" customFormat="1" ht="26.5" customHeight="1" x14ac:dyDescent="0.35">
      <c r="B23" s="589"/>
      <c r="C23" s="138" t="s">
        <v>69</v>
      </c>
      <c r="D23" s="827"/>
      <c r="E23" s="428"/>
      <c r="F23" s="365" t="s">
        <v>22</v>
      </c>
      <c r="G23" s="423"/>
      <c r="H23" s="428"/>
      <c r="I23" s="269"/>
      <c r="J23" s="58"/>
      <c r="K23" s="59"/>
      <c r="L23" s="828">
        <f>L22/23.5</f>
        <v>38.908936170212769</v>
      </c>
      <c r="M23" s="269"/>
      <c r="N23" s="57"/>
      <c r="O23" s="58"/>
      <c r="P23" s="58"/>
      <c r="Q23" s="59"/>
      <c r="R23" s="269"/>
      <c r="S23" s="58"/>
      <c r="T23" s="58"/>
      <c r="U23" s="58"/>
      <c r="V23" s="58"/>
      <c r="W23" s="58"/>
      <c r="X23" s="58"/>
      <c r="Y23" s="59"/>
    </row>
    <row r="24" spans="2:25" s="34" customFormat="1" ht="26.5" customHeight="1" x14ac:dyDescent="0.35">
      <c r="B24" s="588"/>
      <c r="C24" s="140" t="s">
        <v>71</v>
      </c>
      <c r="D24" s="608"/>
      <c r="E24" s="573"/>
      <c r="F24" s="369" t="s">
        <v>21</v>
      </c>
      <c r="G24" s="403">
        <f>G14+G15+G17+G18+G19+G20+G21</f>
        <v>780</v>
      </c>
      <c r="H24" s="402"/>
      <c r="I24" s="794">
        <f t="shared" ref="I24:Y24" si="2">I14+I15+I17+I18+I19+I20+I21</f>
        <v>31.439999999999998</v>
      </c>
      <c r="J24" s="738">
        <f t="shared" si="2"/>
        <v>28.88</v>
      </c>
      <c r="K24" s="795">
        <f t="shared" si="2"/>
        <v>98.649999999999991</v>
      </c>
      <c r="L24" s="490">
        <f t="shared" si="2"/>
        <v>789.29</v>
      </c>
      <c r="M24" s="794">
        <f t="shared" si="2"/>
        <v>0.3600000000000001</v>
      </c>
      <c r="N24" s="738">
        <f t="shared" si="2"/>
        <v>0.31</v>
      </c>
      <c r="O24" s="738">
        <f t="shared" si="2"/>
        <v>185.26000000000002</v>
      </c>
      <c r="P24" s="738">
        <f t="shared" si="2"/>
        <v>228.9</v>
      </c>
      <c r="Q24" s="795">
        <f t="shared" si="2"/>
        <v>0.09</v>
      </c>
      <c r="R24" s="794">
        <f t="shared" si="2"/>
        <v>131.73000000000002</v>
      </c>
      <c r="S24" s="738">
        <f t="shared" si="2"/>
        <v>551.5</v>
      </c>
      <c r="T24" s="738">
        <f t="shared" si="2"/>
        <v>173.75</v>
      </c>
      <c r="U24" s="738">
        <f t="shared" si="2"/>
        <v>9.1000000000000014</v>
      </c>
      <c r="V24" s="738">
        <f t="shared" si="2"/>
        <v>859.23</v>
      </c>
      <c r="W24" s="738">
        <f t="shared" si="2"/>
        <v>1.273E-2</v>
      </c>
      <c r="X24" s="738">
        <f t="shared" si="2"/>
        <v>1.129E-2</v>
      </c>
      <c r="Y24" s="795">
        <f t="shared" si="2"/>
        <v>0.27900000000000003</v>
      </c>
    </row>
    <row r="25" spans="2:25" s="34" customFormat="1" ht="26.5" customHeight="1" thickBot="1" x14ac:dyDescent="0.4">
      <c r="B25" s="628"/>
      <c r="C25" s="829" t="s">
        <v>71</v>
      </c>
      <c r="D25" s="425"/>
      <c r="E25" s="488"/>
      <c r="F25" s="370" t="s">
        <v>22</v>
      </c>
      <c r="G25" s="145"/>
      <c r="H25" s="488"/>
      <c r="I25" s="371"/>
      <c r="J25" s="372"/>
      <c r="K25" s="373"/>
      <c r="L25" s="766">
        <f>L24/23.5</f>
        <v>33.586808510638299</v>
      </c>
      <c r="M25" s="371"/>
      <c r="N25" s="372"/>
      <c r="O25" s="372"/>
      <c r="P25" s="372"/>
      <c r="Q25" s="373"/>
      <c r="R25" s="371"/>
      <c r="S25" s="372"/>
      <c r="T25" s="372"/>
      <c r="U25" s="372"/>
      <c r="V25" s="372"/>
      <c r="W25" s="372"/>
      <c r="X25" s="372"/>
      <c r="Y25" s="373"/>
    </row>
    <row r="26" spans="2:25" x14ac:dyDescent="0.35">
      <c r="B26" s="9"/>
      <c r="C26" s="9"/>
      <c r="D26" s="200"/>
      <c r="E26" s="200"/>
      <c r="F26" s="28"/>
      <c r="G26" s="28"/>
      <c r="H26" s="28"/>
      <c r="I26" s="189"/>
      <c r="J26" s="188"/>
      <c r="K26" s="28"/>
      <c r="L26" s="190"/>
      <c r="M26" s="28"/>
      <c r="N26" s="28"/>
      <c r="O26" s="28"/>
      <c r="P26" s="191"/>
      <c r="Q26" s="191"/>
      <c r="R26" s="191"/>
      <c r="S26" s="191"/>
      <c r="T26" s="191"/>
      <c r="U26" s="191"/>
      <c r="V26" s="191"/>
      <c r="W26" s="191"/>
      <c r="X26" s="191"/>
      <c r="Y26" s="191"/>
    </row>
    <row r="27" spans="2:25" x14ac:dyDescent="0.35">
      <c r="M27" s="411"/>
    </row>
    <row r="29" spans="2:25" ht="15.5" x14ac:dyDescent="0.35">
      <c r="C29" s="582" t="s">
        <v>61</v>
      </c>
      <c r="D29" s="632"/>
      <c r="E29" s="597"/>
      <c r="F29" s="597"/>
    </row>
    <row r="30" spans="2:25" ht="15.5" x14ac:dyDescent="0.35">
      <c r="C30" s="583" t="s">
        <v>62</v>
      </c>
      <c r="D30" s="633"/>
      <c r="E30" s="598"/>
      <c r="F30" s="598"/>
    </row>
  </sheetData>
  <mergeCells count="11">
    <mergeCell ref="M4:Q4"/>
    <mergeCell ref="R4:Y4"/>
    <mergeCell ref="B4:B5"/>
    <mergeCell ref="C4:C5"/>
    <mergeCell ref="D4:D5"/>
    <mergeCell ref="E4:E5"/>
    <mergeCell ref="F4:F5"/>
    <mergeCell ref="G4:G5"/>
    <mergeCell ref="H4:H5"/>
    <mergeCell ref="I4:K4"/>
    <mergeCell ref="L4:L5"/>
  </mergeCells>
  <pageMargins left="0.7" right="0.7" top="0.75" bottom="0.75" header="0.3" footer="0.3"/>
  <pageSetup paperSize="9" scale="34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Y29"/>
  <sheetViews>
    <sheetView topLeftCell="C1" zoomScale="60" zoomScaleNormal="60" workbookViewId="0">
      <selection activeCell="L18" sqref="L18"/>
    </sheetView>
  </sheetViews>
  <sheetFormatPr defaultRowHeight="14.5" x14ac:dyDescent="0.35"/>
  <cols>
    <col min="2" max="3" width="16.81640625" customWidth="1"/>
    <col min="4" max="4" width="15.7265625" style="5" customWidth="1"/>
    <col min="5" max="5" width="22.453125" style="100" customWidth="1"/>
    <col min="6" max="6" width="78.453125" customWidth="1"/>
    <col min="7" max="7" width="15.453125" customWidth="1"/>
    <col min="8" max="8" width="15.7265625" customWidth="1"/>
    <col min="10" max="10" width="11.26953125" customWidth="1"/>
    <col min="11" max="11" width="12.81640625" customWidth="1"/>
    <col min="12" max="12" width="23.1796875" customWidth="1"/>
    <col min="13" max="13" width="18.453125" customWidth="1"/>
    <col min="17" max="17" width="9.81640625" customWidth="1"/>
    <col min="23" max="23" width="11" customWidth="1"/>
    <col min="24" max="24" width="14.54296875" customWidth="1"/>
  </cols>
  <sheetData>
    <row r="2" spans="2:25" ht="23" x14ac:dyDescent="0.5">
      <c r="B2" s="553" t="s">
        <v>1</v>
      </c>
      <c r="C2" s="553"/>
      <c r="D2" s="634"/>
      <c r="E2" s="635" t="s">
        <v>3</v>
      </c>
      <c r="F2" s="553"/>
      <c r="G2" s="555" t="s">
        <v>2</v>
      </c>
      <c r="H2" s="584">
        <v>17</v>
      </c>
      <c r="I2" s="6"/>
      <c r="L2" s="8"/>
      <c r="M2" s="7"/>
      <c r="N2" s="1"/>
      <c r="O2" s="2"/>
    </row>
    <row r="3" spans="2:25" ht="15" thickBot="1" x14ac:dyDescent="0.4">
      <c r="B3" s="1"/>
      <c r="C3" s="1"/>
      <c r="D3" s="201"/>
      <c r="E3" s="202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5" s="16" customFormat="1" ht="21.75" customHeight="1" thickBot="1" x14ac:dyDescent="0.4">
      <c r="B4" s="896" t="s">
        <v>0</v>
      </c>
      <c r="C4" s="896"/>
      <c r="D4" s="899" t="s">
        <v>148</v>
      </c>
      <c r="E4" s="896" t="s">
        <v>38</v>
      </c>
      <c r="F4" s="898" t="s">
        <v>37</v>
      </c>
      <c r="G4" s="898" t="s">
        <v>26</v>
      </c>
      <c r="H4" s="898" t="s">
        <v>36</v>
      </c>
      <c r="I4" s="902" t="s">
        <v>23</v>
      </c>
      <c r="J4" s="903"/>
      <c r="K4" s="904"/>
      <c r="L4" s="899" t="s">
        <v>149</v>
      </c>
      <c r="M4" s="889" t="s">
        <v>24</v>
      </c>
      <c r="N4" s="894"/>
      <c r="O4" s="907"/>
      <c r="P4" s="907"/>
      <c r="Q4" s="908"/>
      <c r="R4" s="893" t="s">
        <v>25</v>
      </c>
      <c r="S4" s="894"/>
      <c r="T4" s="894"/>
      <c r="U4" s="894"/>
      <c r="V4" s="894"/>
      <c r="W4" s="894"/>
      <c r="X4" s="894"/>
      <c r="Y4" s="895"/>
    </row>
    <row r="5" spans="2:25" s="16" customFormat="1" ht="47" thickBot="1" x14ac:dyDescent="0.4">
      <c r="B5" s="897"/>
      <c r="C5" s="901"/>
      <c r="D5" s="900"/>
      <c r="E5" s="897"/>
      <c r="F5" s="897"/>
      <c r="G5" s="897"/>
      <c r="H5" s="897"/>
      <c r="I5" s="314" t="s">
        <v>27</v>
      </c>
      <c r="J5" s="307" t="s">
        <v>28</v>
      </c>
      <c r="K5" s="457" t="s">
        <v>29</v>
      </c>
      <c r="L5" s="915"/>
      <c r="M5" s="314" t="s">
        <v>30</v>
      </c>
      <c r="N5" s="314" t="s">
        <v>105</v>
      </c>
      <c r="O5" s="307" t="s">
        <v>31</v>
      </c>
      <c r="P5" s="456" t="s">
        <v>106</v>
      </c>
      <c r="Q5" s="457" t="s">
        <v>107</v>
      </c>
      <c r="R5" s="314" t="s">
        <v>32</v>
      </c>
      <c r="S5" s="307" t="s">
        <v>33</v>
      </c>
      <c r="T5" s="307" t="s">
        <v>34</v>
      </c>
      <c r="U5" s="457" t="s">
        <v>35</v>
      </c>
      <c r="V5" s="314" t="s">
        <v>108</v>
      </c>
      <c r="W5" s="314" t="s">
        <v>109</v>
      </c>
      <c r="X5" s="314" t="s">
        <v>110</v>
      </c>
      <c r="Y5" s="410" t="s">
        <v>111</v>
      </c>
    </row>
    <row r="6" spans="2:25" s="16" customFormat="1" ht="21.75" customHeight="1" x14ac:dyDescent="0.35">
      <c r="B6" s="636"/>
      <c r="C6" s="638"/>
      <c r="D6" s="341">
        <v>284</v>
      </c>
      <c r="E6" s="579">
        <v>284</v>
      </c>
      <c r="F6" s="764" t="s">
        <v>165</v>
      </c>
      <c r="G6" s="840">
        <v>75</v>
      </c>
      <c r="H6" s="133"/>
      <c r="I6" s="303">
        <v>4.21</v>
      </c>
      <c r="J6" s="49">
        <v>1.1299999999999999</v>
      </c>
      <c r="K6" s="338">
        <v>20.86</v>
      </c>
      <c r="L6" s="841">
        <v>111.57</v>
      </c>
      <c r="M6" s="841">
        <v>0.02</v>
      </c>
      <c r="N6" s="303">
        <v>0.05</v>
      </c>
      <c r="O6" s="49">
        <v>2.84</v>
      </c>
      <c r="P6" s="49">
        <v>0</v>
      </c>
      <c r="Q6" s="50">
        <v>0.01</v>
      </c>
      <c r="R6" s="302">
        <v>39.130000000000003</v>
      </c>
      <c r="S6" s="49">
        <v>44.98</v>
      </c>
      <c r="T6" s="49">
        <v>9.48</v>
      </c>
      <c r="U6" s="49">
        <v>1.45</v>
      </c>
      <c r="V6" s="49">
        <v>180.51</v>
      </c>
      <c r="W6" s="49">
        <v>2.8E-3</v>
      </c>
      <c r="X6" s="49">
        <v>5.4000000000000003E-3</v>
      </c>
      <c r="Y6" s="50">
        <v>0.01</v>
      </c>
    </row>
    <row r="7" spans="2:25" s="34" customFormat="1" ht="26.5" customHeight="1" x14ac:dyDescent="0.35">
      <c r="B7" s="599"/>
      <c r="C7" s="114"/>
      <c r="D7" s="459">
        <v>166</v>
      </c>
      <c r="E7" s="147" t="s">
        <v>58</v>
      </c>
      <c r="F7" s="137" t="s">
        <v>182</v>
      </c>
      <c r="G7" s="538">
        <v>205</v>
      </c>
      <c r="H7" s="90"/>
      <c r="I7" s="236">
        <v>8.7799999999999994</v>
      </c>
      <c r="J7" s="20">
        <v>8.33</v>
      </c>
      <c r="K7" s="21">
        <v>32.869999999999997</v>
      </c>
      <c r="L7" s="167">
        <v>241.61</v>
      </c>
      <c r="M7" s="167">
        <v>0.15</v>
      </c>
      <c r="N7" s="19">
        <v>0.24</v>
      </c>
      <c r="O7" s="20">
        <v>0.99</v>
      </c>
      <c r="P7" s="20">
        <v>40</v>
      </c>
      <c r="Q7" s="21">
        <v>0.16</v>
      </c>
      <c r="R7" s="236">
        <v>211.94</v>
      </c>
      <c r="S7" s="20">
        <v>217.43</v>
      </c>
      <c r="T7" s="20">
        <v>47.11</v>
      </c>
      <c r="U7" s="20">
        <v>0.98</v>
      </c>
      <c r="V7" s="20">
        <v>289.45999999999998</v>
      </c>
      <c r="W7" s="20">
        <v>1.6379999999999999E-2</v>
      </c>
      <c r="X7" s="20">
        <v>4.1700000000000001E-3</v>
      </c>
      <c r="Y7" s="46">
        <v>0.04</v>
      </c>
    </row>
    <row r="8" spans="2:25" s="34" customFormat="1" ht="26.5" customHeight="1" x14ac:dyDescent="0.35">
      <c r="B8" s="599"/>
      <c r="C8" s="114"/>
      <c r="D8" s="459">
        <v>159</v>
      </c>
      <c r="E8" s="147" t="s">
        <v>42</v>
      </c>
      <c r="F8" s="137" t="s">
        <v>119</v>
      </c>
      <c r="G8" s="538">
        <v>200</v>
      </c>
      <c r="H8" s="90"/>
      <c r="I8" s="236">
        <v>0.2</v>
      </c>
      <c r="J8" s="20">
        <v>0</v>
      </c>
      <c r="K8" s="21">
        <v>19.8</v>
      </c>
      <c r="L8" s="167">
        <v>80</v>
      </c>
      <c r="M8" s="167">
        <v>0</v>
      </c>
      <c r="N8" s="19">
        <v>0</v>
      </c>
      <c r="O8" s="20">
        <v>9.1999999999999993</v>
      </c>
      <c r="P8" s="20">
        <v>0</v>
      </c>
      <c r="Q8" s="46">
        <v>0</v>
      </c>
      <c r="R8" s="19">
        <v>14.58</v>
      </c>
      <c r="S8" s="20">
        <v>7.12</v>
      </c>
      <c r="T8" s="20">
        <v>7.3</v>
      </c>
      <c r="U8" s="20">
        <v>0.86</v>
      </c>
      <c r="V8" s="20">
        <v>13.56</v>
      </c>
      <c r="W8" s="20">
        <v>0</v>
      </c>
      <c r="X8" s="20">
        <v>0</v>
      </c>
      <c r="Y8" s="46">
        <v>0</v>
      </c>
    </row>
    <row r="9" spans="2:25" s="34" customFormat="1" ht="26.5" customHeight="1" x14ac:dyDescent="0.35">
      <c r="B9" s="599"/>
      <c r="C9" s="114"/>
      <c r="D9" s="462">
        <v>121</v>
      </c>
      <c r="E9" s="90" t="s">
        <v>14</v>
      </c>
      <c r="F9" s="137" t="s">
        <v>47</v>
      </c>
      <c r="G9" s="532">
        <v>35</v>
      </c>
      <c r="H9" s="114"/>
      <c r="I9" s="19">
        <v>2.63</v>
      </c>
      <c r="J9" s="20">
        <v>1.01</v>
      </c>
      <c r="K9" s="21">
        <v>17.43</v>
      </c>
      <c r="L9" s="249">
        <v>91.7</v>
      </c>
      <c r="M9" s="236">
        <v>0.04</v>
      </c>
      <c r="N9" s="20">
        <v>0.01</v>
      </c>
      <c r="O9" s="20">
        <v>0</v>
      </c>
      <c r="P9" s="20">
        <v>0</v>
      </c>
      <c r="Q9" s="46">
        <v>0</v>
      </c>
      <c r="R9" s="19">
        <v>6.65</v>
      </c>
      <c r="S9" s="20">
        <v>22.75</v>
      </c>
      <c r="T9" s="20">
        <v>4.55</v>
      </c>
      <c r="U9" s="20">
        <v>0.42</v>
      </c>
      <c r="V9" s="20">
        <v>32.200000000000003</v>
      </c>
      <c r="W9" s="20">
        <v>0</v>
      </c>
      <c r="X9" s="20">
        <v>0</v>
      </c>
      <c r="Y9" s="46">
        <v>0</v>
      </c>
    </row>
    <row r="10" spans="2:25" s="34" customFormat="1" ht="26.5" customHeight="1" x14ac:dyDescent="0.35">
      <c r="B10" s="599"/>
      <c r="C10" s="114"/>
      <c r="D10" s="459">
        <v>120</v>
      </c>
      <c r="E10" s="147" t="s">
        <v>15</v>
      </c>
      <c r="F10" s="111" t="s">
        <v>44</v>
      </c>
      <c r="G10" s="114">
        <v>40</v>
      </c>
      <c r="H10" s="319"/>
      <c r="I10" s="19">
        <v>2.64</v>
      </c>
      <c r="J10" s="20">
        <v>0.48</v>
      </c>
      <c r="K10" s="21">
        <v>16.079999999999998</v>
      </c>
      <c r="L10" s="167">
        <v>79.2</v>
      </c>
      <c r="M10" s="19">
        <v>7.0000000000000007E-2</v>
      </c>
      <c r="N10" s="19">
        <v>0.03</v>
      </c>
      <c r="O10" s="20">
        <v>0</v>
      </c>
      <c r="P10" s="20">
        <v>0</v>
      </c>
      <c r="Q10" s="21">
        <v>0</v>
      </c>
      <c r="R10" s="236">
        <v>11.6</v>
      </c>
      <c r="S10" s="20">
        <v>60</v>
      </c>
      <c r="T10" s="20">
        <v>18.8</v>
      </c>
      <c r="U10" s="20">
        <v>1.56</v>
      </c>
      <c r="V10" s="20">
        <v>94</v>
      </c>
      <c r="W10" s="20">
        <v>1.6999999999999999E-3</v>
      </c>
      <c r="X10" s="20">
        <v>2.2000000000000001E-3</v>
      </c>
      <c r="Y10" s="46">
        <v>0.01</v>
      </c>
    </row>
    <row r="11" spans="2:25" s="34" customFormat="1" ht="26.5" customHeight="1" x14ac:dyDescent="0.35">
      <c r="B11" s="599"/>
      <c r="C11" s="114"/>
      <c r="D11" s="459"/>
      <c r="E11" s="147"/>
      <c r="F11" s="135" t="s">
        <v>21</v>
      </c>
      <c r="G11" s="451">
        <f>G6+G7+G8+G9+G10</f>
        <v>555</v>
      </c>
      <c r="H11" s="450"/>
      <c r="I11" s="453">
        <f t="shared" ref="I11:Y11" si="0">I6+I7+I8+I9+I10</f>
        <v>18.459999999999997</v>
      </c>
      <c r="J11" s="452">
        <f t="shared" si="0"/>
        <v>10.950000000000001</v>
      </c>
      <c r="K11" s="455">
        <f t="shared" si="0"/>
        <v>107.04</v>
      </c>
      <c r="L11" s="500">
        <f t="shared" si="0"/>
        <v>604.08000000000004</v>
      </c>
      <c r="M11" s="696">
        <f t="shared" si="0"/>
        <v>0.28000000000000003</v>
      </c>
      <c r="N11" s="695">
        <f t="shared" si="0"/>
        <v>0.32999999999999996</v>
      </c>
      <c r="O11" s="452">
        <f t="shared" si="0"/>
        <v>13.03</v>
      </c>
      <c r="P11" s="452">
        <f t="shared" si="0"/>
        <v>40</v>
      </c>
      <c r="Q11" s="455">
        <f t="shared" si="0"/>
        <v>0.17</v>
      </c>
      <c r="R11" s="453">
        <f t="shared" si="0"/>
        <v>283.89999999999998</v>
      </c>
      <c r="S11" s="452">
        <f t="shared" si="0"/>
        <v>352.28000000000003</v>
      </c>
      <c r="T11" s="452">
        <f t="shared" si="0"/>
        <v>87.24</v>
      </c>
      <c r="U11" s="452">
        <f t="shared" si="0"/>
        <v>5.27</v>
      </c>
      <c r="V11" s="452">
        <f t="shared" si="0"/>
        <v>609.73</v>
      </c>
      <c r="W11" s="452">
        <f t="shared" si="0"/>
        <v>2.0879999999999999E-2</v>
      </c>
      <c r="X11" s="452">
        <f t="shared" si="0"/>
        <v>1.1770000000000001E-2</v>
      </c>
      <c r="Y11" s="454">
        <f t="shared" si="0"/>
        <v>6.0000000000000005E-2</v>
      </c>
    </row>
    <row r="12" spans="2:25" s="34" customFormat="1" ht="26.5" customHeight="1" thickBot="1" x14ac:dyDescent="0.4">
      <c r="B12" s="623"/>
      <c r="C12" s="119"/>
      <c r="D12" s="228"/>
      <c r="E12" s="171"/>
      <c r="F12" s="392" t="s">
        <v>22</v>
      </c>
      <c r="G12" s="228"/>
      <c r="H12" s="220"/>
      <c r="I12" s="210"/>
      <c r="J12" s="131"/>
      <c r="K12" s="195"/>
      <c r="L12" s="510">
        <f>L11/23.5</f>
        <v>25.705531914893619</v>
      </c>
      <c r="M12" s="697"/>
      <c r="N12" s="412"/>
      <c r="O12" s="225"/>
      <c r="P12" s="225"/>
      <c r="Q12" s="406"/>
      <c r="R12" s="210"/>
      <c r="S12" s="131"/>
      <c r="T12" s="131"/>
      <c r="U12" s="131"/>
      <c r="V12" s="131"/>
      <c r="W12" s="131"/>
      <c r="X12" s="131"/>
      <c r="Y12" s="132"/>
    </row>
    <row r="13" spans="2:25" s="16" customFormat="1" ht="26.5" customHeight="1" x14ac:dyDescent="0.35">
      <c r="B13" s="626" t="s">
        <v>7</v>
      </c>
      <c r="C13" s="133"/>
      <c r="D13" s="477">
        <v>13</v>
      </c>
      <c r="E13" s="313" t="s">
        <v>8</v>
      </c>
      <c r="F13" s="764" t="s">
        <v>54</v>
      </c>
      <c r="G13" s="543">
        <v>60</v>
      </c>
      <c r="H13" s="193"/>
      <c r="I13" s="217">
        <v>1.2</v>
      </c>
      <c r="J13" s="35">
        <v>4.26</v>
      </c>
      <c r="K13" s="48">
        <v>6.18</v>
      </c>
      <c r="L13" s="418">
        <v>67.92</v>
      </c>
      <c r="M13" s="765">
        <v>0.03</v>
      </c>
      <c r="N13" s="226">
        <v>0.02</v>
      </c>
      <c r="O13" s="37">
        <v>7.44</v>
      </c>
      <c r="P13" s="37">
        <v>930</v>
      </c>
      <c r="Q13" s="38">
        <v>0</v>
      </c>
      <c r="R13" s="36">
        <v>24.87</v>
      </c>
      <c r="S13" s="37">
        <v>42.95</v>
      </c>
      <c r="T13" s="37">
        <v>26.03</v>
      </c>
      <c r="U13" s="37">
        <v>0.76</v>
      </c>
      <c r="V13" s="37">
        <v>199.1</v>
      </c>
      <c r="W13" s="37">
        <v>2E-3</v>
      </c>
      <c r="X13" s="37">
        <v>0</v>
      </c>
      <c r="Y13" s="38">
        <v>0.04</v>
      </c>
    </row>
    <row r="14" spans="2:25" s="16" customFormat="1" ht="26.5" customHeight="1" x14ac:dyDescent="0.35">
      <c r="B14" s="599"/>
      <c r="C14" s="113"/>
      <c r="D14" s="147">
        <v>34</v>
      </c>
      <c r="E14" s="146" t="s">
        <v>9</v>
      </c>
      <c r="F14" s="499" t="s">
        <v>72</v>
      </c>
      <c r="G14" s="544">
        <v>200</v>
      </c>
      <c r="H14" s="146"/>
      <c r="I14" s="208">
        <v>9</v>
      </c>
      <c r="J14" s="13">
        <v>5.6</v>
      </c>
      <c r="K14" s="23">
        <v>13.8</v>
      </c>
      <c r="L14" s="116">
        <v>141</v>
      </c>
      <c r="M14" s="692">
        <v>0.24</v>
      </c>
      <c r="N14" s="212">
        <v>0.1</v>
      </c>
      <c r="O14" s="75">
        <v>1.1599999999999999</v>
      </c>
      <c r="P14" s="75">
        <v>160</v>
      </c>
      <c r="Q14" s="183">
        <v>0</v>
      </c>
      <c r="R14" s="184">
        <v>45.56</v>
      </c>
      <c r="S14" s="75">
        <v>86.52</v>
      </c>
      <c r="T14" s="75">
        <v>28.94</v>
      </c>
      <c r="U14" s="75">
        <v>2.16</v>
      </c>
      <c r="V14" s="75">
        <v>499.2</v>
      </c>
      <c r="W14" s="75">
        <v>4.0000000000000001E-3</v>
      </c>
      <c r="X14" s="75">
        <v>2E-3</v>
      </c>
      <c r="Y14" s="183">
        <v>0.02</v>
      </c>
    </row>
    <row r="15" spans="2:25" s="34" customFormat="1" ht="26.5" customHeight="1" x14ac:dyDescent="0.35">
      <c r="B15" s="588"/>
      <c r="C15" s="138" t="s">
        <v>69</v>
      </c>
      <c r="D15" s="422">
        <v>221</v>
      </c>
      <c r="E15" s="446" t="s">
        <v>10</v>
      </c>
      <c r="F15" s="577" t="s">
        <v>166</v>
      </c>
      <c r="G15" s="767">
        <v>90</v>
      </c>
      <c r="H15" s="143"/>
      <c r="I15" s="211">
        <v>18.52</v>
      </c>
      <c r="J15" s="53">
        <v>15.91</v>
      </c>
      <c r="K15" s="69">
        <v>10.69</v>
      </c>
      <c r="L15" s="297">
        <v>261.14999999999998</v>
      </c>
      <c r="M15" s="448">
        <v>0.08</v>
      </c>
      <c r="N15" s="269">
        <v>0.14000000000000001</v>
      </c>
      <c r="O15" s="58">
        <v>1.1100000000000001</v>
      </c>
      <c r="P15" s="58">
        <v>30</v>
      </c>
      <c r="Q15" s="59">
        <v>0.1</v>
      </c>
      <c r="R15" s="57">
        <v>79.52</v>
      </c>
      <c r="S15" s="58">
        <v>173</v>
      </c>
      <c r="T15" s="58">
        <v>20.9</v>
      </c>
      <c r="U15" s="58">
        <v>1.29</v>
      </c>
      <c r="V15" s="58">
        <v>206.55</v>
      </c>
      <c r="W15" s="58">
        <v>4.3E-3</v>
      </c>
      <c r="X15" s="58">
        <v>1.1000000000000001E-3</v>
      </c>
      <c r="Y15" s="59">
        <v>0.1</v>
      </c>
    </row>
    <row r="16" spans="2:25" s="34" customFormat="1" ht="26.5" customHeight="1" x14ac:dyDescent="0.35">
      <c r="B16" s="588"/>
      <c r="C16" s="140" t="s">
        <v>71</v>
      </c>
      <c r="D16" s="144">
        <v>83</v>
      </c>
      <c r="E16" s="161" t="s">
        <v>10</v>
      </c>
      <c r="F16" s="460" t="s">
        <v>177</v>
      </c>
      <c r="G16" s="580">
        <v>90</v>
      </c>
      <c r="H16" s="161"/>
      <c r="I16" s="360">
        <v>20.25</v>
      </c>
      <c r="J16" s="73">
        <v>11.52</v>
      </c>
      <c r="K16" s="361">
        <v>1.35</v>
      </c>
      <c r="L16" s="731">
        <v>189.99</v>
      </c>
      <c r="M16" s="449">
        <v>7.0000000000000007E-2</v>
      </c>
      <c r="N16" s="360">
        <v>0.1</v>
      </c>
      <c r="O16" s="73">
        <v>4.84</v>
      </c>
      <c r="P16" s="73">
        <v>29.7</v>
      </c>
      <c r="Q16" s="361">
        <v>0</v>
      </c>
      <c r="R16" s="513">
        <v>20.53</v>
      </c>
      <c r="S16" s="73">
        <v>74.290000000000006</v>
      </c>
      <c r="T16" s="73">
        <v>23.03</v>
      </c>
      <c r="U16" s="73">
        <v>0.96</v>
      </c>
      <c r="V16" s="73">
        <v>298.8</v>
      </c>
      <c r="W16" s="73">
        <v>5.0000000000000001E-3</v>
      </c>
      <c r="X16" s="73">
        <v>6.0000000000000001E-3</v>
      </c>
      <c r="Y16" s="361">
        <v>1.7999999999999999E-2</v>
      </c>
    </row>
    <row r="17" spans="2:25" s="34" customFormat="1" ht="35.25" customHeight="1" x14ac:dyDescent="0.35">
      <c r="B17" s="588"/>
      <c r="C17" s="319"/>
      <c r="D17" s="459">
        <v>52</v>
      </c>
      <c r="E17" s="147" t="s">
        <v>60</v>
      </c>
      <c r="F17" s="137" t="s">
        <v>122</v>
      </c>
      <c r="G17" s="459">
        <v>150</v>
      </c>
      <c r="H17" s="90"/>
      <c r="I17" s="212">
        <v>3.15</v>
      </c>
      <c r="J17" s="75">
        <v>4.5</v>
      </c>
      <c r="K17" s="183">
        <v>17.55</v>
      </c>
      <c r="L17" s="330">
        <v>122.85</v>
      </c>
      <c r="M17" s="440">
        <v>0.16</v>
      </c>
      <c r="N17" s="207">
        <v>0.11</v>
      </c>
      <c r="O17" s="15">
        <v>25.3</v>
      </c>
      <c r="P17" s="15">
        <v>15</v>
      </c>
      <c r="Q17" s="39">
        <v>0.03</v>
      </c>
      <c r="R17" s="17">
        <v>16.260000000000002</v>
      </c>
      <c r="S17" s="15">
        <v>94.6</v>
      </c>
      <c r="T17" s="15">
        <v>35.32</v>
      </c>
      <c r="U17" s="15">
        <v>15.9</v>
      </c>
      <c r="V17" s="15">
        <v>807.75</v>
      </c>
      <c r="W17" s="15">
        <v>8.0000000000000002E-3</v>
      </c>
      <c r="X17" s="15">
        <v>1E-3</v>
      </c>
      <c r="Y17" s="39">
        <v>4.4999999999999998E-2</v>
      </c>
    </row>
    <row r="18" spans="2:25" s="16" customFormat="1" ht="39" customHeight="1" x14ac:dyDescent="0.35">
      <c r="B18" s="589"/>
      <c r="C18" s="197"/>
      <c r="D18" s="124">
        <v>114</v>
      </c>
      <c r="E18" s="110" t="s">
        <v>42</v>
      </c>
      <c r="F18" s="316" t="s">
        <v>48</v>
      </c>
      <c r="G18" s="542">
        <v>200</v>
      </c>
      <c r="H18" s="113"/>
      <c r="I18" s="17">
        <v>0.2</v>
      </c>
      <c r="J18" s="15">
        <v>0</v>
      </c>
      <c r="K18" s="18">
        <v>11</v>
      </c>
      <c r="L18" s="164">
        <v>44.8</v>
      </c>
      <c r="M18" s="440">
        <v>0</v>
      </c>
      <c r="N18" s="207">
        <v>0</v>
      </c>
      <c r="O18" s="15">
        <v>0.08</v>
      </c>
      <c r="P18" s="15">
        <v>0</v>
      </c>
      <c r="Q18" s="39">
        <v>0</v>
      </c>
      <c r="R18" s="17">
        <v>13.56</v>
      </c>
      <c r="S18" s="15">
        <v>7.66</v>
      </c>
      <c r="T18" s="15">
        <v>4.08</v>
      </c>
      <c r="U18" s="15">
        <v>0.8</v>
      </c>
      <c r="V18" s="15">
        <v>0.68</v>
      </c>
      <c r="W18" s="15">
        <v>0</v>
      </c>
      <c r="X18" s="15">
        <v>0</v>
      </c>
      <c r="Y18" s="39">
        <v>0</v>
      </c>
    </row>
    <row r="19" spans="2:25" s="16" customFormat="1" ht="26.5" customHeight="1" x14ac:dyDescent="0.35">
      <c r="B19" s="589"/>
      <c r="C19" s="197"/>
      <c r="D19" s="462">
        <v>119</v>
      </c>
      <c r="E19" s="147" t="s">
        <v>14</v>
      </c>
      <c r="F19" s="111" t="s">
        <v>51</v>
      </c>
      <c r="G19" s="124">
        <v>45</v>
      </c>
      <c r="H19" s="223"/>
      <c r="I19" s="207">
        <v>3.19</v>
      </c>
      <c r="J19" s="15">
        <v>0.31</v>
      </c>
      <c r="K19" s="39">
        <v>19.89</v>
      </c>
      <c r="L19" s="172">
        <v>108</v>
      </c>
      <c r="M19" s="440">
        <v>0.05</v>
      </c>
      <c r="N19" s="207">
        <v>0.02</v>
      </c>
      <c r="O19" s="15">
        <v>0</v>
      </c>
      <c r="P19" s="15">
        <v>0</v>
      </c>
      <c r="Q19" s="39">
        <v>0</v>
      </c>
      <c r="R19" s="17">
        <v>16.649999999999999</v>
      </c>
      <c r="S19" s="15">
        <v>98.1</v>
      </c>
      <c r="T19" s="15">
        <v>29.25</v>
      </c>
      <c r="U19" s="15">
        <v>1.26</v>
      </c>
      <c r="V19" s="15">
        <v>41.85</v>
      </c>
      <c r="W19" s="15">
        <v>2E-3</v>
      </c>
      <c r="X19" s="15">
        <v>3.0000000000000001E-3</v>
      </c>
      <c r="Y19" s="43">
        <v>0</v>
      </c>
    </row>
    <row r="20" spans="2:25" s="16" customFormat="1" ht="26.5" customHeight="1" x14ac:dyDescent="0.35">
      <c r="B20" s="589"/>
      <c r="C20" s="197"/>
      <c r="D20" s="459">
        <v>120</v>
      </c>
      <c r="E20" s="147" t="s">
        <v>15</v>
      </c>
      <c r="F20" s="111" t="s">
        <v>44</v>
      </c>
      <c r="G20" s="124">
        <v>30</v>
      </c>
      <c r="H20" s="223"/>
      <c r="I20" s="207">
        <v>1.71</v>
      </c>
      <c r="J20" s="15">
        <v>0.33</v>
      </c>
      <c r="K20" s="39">
        <v>11.16</v>
      </c>
      <c r="L20" s="172">
        <v>54.39</v>
      </c>
      <c r="M20" s="440">
        <v>0.02</v>
      </c>
      <c r="N20" s="207">
        <v>0.03</v>
      </c>
      <c r="O20" s="15">
        <v>0.1</v>
      </c>
      <c r="P20" s="15">
        <v>0</v>
      </c>
      <c r="Q20" s="39">
        <v>0</v>
      </c>
      <c r="R20" s="17">
        <v>8.5</v>
      </c>
      <c r="S20" s="15">
        <v>30</v>
      </c>
      <c r="T20" s="15">
        <v>10.25</v>
      </c>
      <c r="U20" s="15">
        <v>0.56999999999999995</v>
      </c>
      <c r="V20" s="15">
        <v>91.87</v>
      </c>
      <c r="W20" s="15">
        <v>2.5000000000000001E-3</v>
      </c>
      <c r="X20" s="15">
        <v>2.5000000000000001E-3</v>
      </c>
      <c r="Y20" s="39">
        <v>0.02</v>
      </c>
    </row>
    <row r="21" spans="2:25" s="16" customFormat="1" ht="26.5" customHeight="1" x14ac:dyDescent="0.35">
      <c r="B21" s="589"/>
      <c r="C21" s="138" t="s">
        <v>69</v>
      </c>
      <c r="D21" s="668"/>
      <c r="E21" s="428"/>
      <c r="F21" s="365" t="s">
        <v>21</v>
      </c>
      <c r="G21" s="668">
        <f>G13+G14+G15+G17+G18+G19+G20</f>
        <v>775</v>
      </c>
      <c r="H21" s="350"/>
      <c r="I21" s="269">
        <f t="shared" ref="I21:Y21" si="1">I13+I14+I15+I17+I18+I19+I20</f>
        <v>36.97</v>
      </c>
      <c r="J21" s="58">
        <f t="shared" si="1"/>
        <v>30.909999999999997</v>
      </c>
      <c r="K21" s="59">
        <f t="shared" si="1"/>
        <v>90.27</v>
      </c>
      <c r="L21" s="760">
        <f t="shared" si="1"/>
        <v>800.1099999999999</v>
      </c>
      <c r="M21" s="448">
        <f t="shared" si="1"/>
        <v>0.58000000000000007</v>
      </c>
      <c r="N21" s="269">
        <f t="shared" si="1"/>
        <v>0.42000000000000004</v>
      </c>
      <c r="O21" s="58">
        <f t="shared" si="1"/>
        <v>35.19</v>
      </c>
      <c r="P21" s="58">
        <f t="shared" si="1"/>
        <v>1135</v>
      </c>
      <c r="Q21" s="59">
        <f t="shared" si="1"/>
        <v>0.13</v>
      </c>
      <c r="R21" s="57">
        <f t="shared" si="1"/>
        <v>204.92</v>
      </c>
      <c r="S21" s="58">
        <f t="shared" si="1"/>
        <v>532.83000000000004</v>
      </c>
      <c r="T21" s="58">
        <f t="shared" si="1"/>
        <v>154.76999999999998</v>
      </c>
      <c r="U21" s="58">
        <f t="shared" si="1"/>
        <v>22.740000000000002</v>
      </c>
      <c r="V21" s="58">
        <f t="shared" si="1"/>
        <v>1847</v>
      </c>
      <c r="W21" s="58">
        <f t="shared" si="1"/>
        <v>2.2799999999999997E-2</v>
      </c>
      <c r="X21" s="58">
        <f t="shared" si="1"/>
        <v>9.6000000000000009E-3</v>
      </c>
      <c r="Y21" s="59">
        <f t="shared" si="1"/>
        <v>0.22500000000000001</v>
      </c>
    </row>
    <row r="22" spans="2:25" s="16" customFormat="1" ht="26.5" customHeight="1" x14ac:dyDescent="0.35">
      <c r="B22" s="589"/>
      <c r="C22" s="138" t="s">
        <v>69</v>
      </c>
      <c r="D22" s="668"/>
      <c r="E22" s="428"/>
      <c r="F22" s="365" t="s">
        <v>22</v>
      </c>
      <c r="G22" s="668"/>
      <c r="H22" s="350"/>
      <c r="I22" s="269"/>
      <c r="J22" s="58"/>
      <c r="K22" s="59"/>
      <c r="L22" s="768">
        <f>L21/23.5</f>
        <v>34.047234042553185</v>
      </c>
      <c r="M22" s="448"/>
      <c r="N22" s="269"/>
      <c r="O22" s="58"/>
      <c r="P22" s="58"/>
      <c r="Q22" s="59"/>
      <c r="R22" s="57"/>
      <c r="S22" s="58"/>
      <c r="T22" s="58"/>
      <c r="U22" s="58"/>
      <c r="V22" s="58"/>
      <c r="W22" s="58"/>
      <c r="X22" s="58"/>
      <c r="Y22" s="59"/>
    </row>
    <row r="23" spans="2:25" s="34" customFormat="1" ht="26.5" customHeight="1" x14ac:dyDescent="0.35">
      <c r="B23" s="588"/>
      <c r="C23" s="140" t="s">
        <v>71</v>
      </c>
      <c r="D23" s="608"/>
      <c r="E23" s="573"/>
      <c r="F23" s="369" t="s">
        <v>21</v>
      </c>
      <c r="G23" s="471">
        <f>G13+G14+G16+G17+G18+G19+G20</f>
        <v>775</v>
      </c>
      <c r="H23" s="403"/>
      <c r="I23" s="385">
        <f t="shared" ref="I23:Y23" si="2">I13+I14+I16+I17+I18+I19+I20</f>
        <v>38.700000000000003</v>
      </c>
      <c r="J23" s="384">
        <f t="shared" si="2"/>
        <v>26.519999999999996</v>
      </c>
      <c r="K23" s="386">
        <f t="shared" si="2"/>
        <v>80.930000000000007</v>
      </c>
      <c r="L23" s="490">
        <f t="shared" si="2"/>
        <v>728.94999999999993</v>
      </c>
      <c r="M23" s="255">
        <f t="shared" si="2"/>
        <v>0.57000000000000006</v>
      </c>
      <c r="N23" s="385">
        <f t="shared" si="2"/>
        <v>0.38</v>
      </c>
      <c r="O23" s="384">
        <f t="shared" si="2"/>
        <v>38.92</v>
      </c>
      <c r="P23" s="384">
        <f t="shared" si="2"/>
        <v>1134.7</v>
      </c>
      <c r="Q23" s="386">
        <f t="shared" si="2"/>
        <v>0.03</v>
      </c>
      <c r="R23" s="642">
        <f t="shared" si="2"/>
        <v>145.93</v>
      </c>
      <c r="S23" s="384">
        <f t="shared" si="2"/>
        <v>434.12</v>
      </c>
      <c r="T23" s="384">
        <f t="shared" si="2"/>
        <v>156.89999999999998</v>
      </c>
      <c r="U23" s="384">
        <f t="shared" si="2"/>
        <v>22.410000000000004</v>
      </c>
      <c r="V23" s="384">
        <f t="shared" si="2"/>
        <v>1939.25</v>
      </c>
      <c r="W23" s="384">
        <f t="shared" si="2"/>
        <v>2.3499999999999997E-2</v>
      </c>
      <c r="X23" s="384">
        <f t="shared" si="2"/>
        <v>1.4500000000000001E-2</v>
      </c>
      <c r="Y23" s="386">
        <f t="shared" si="2"/>
        <v>0.14299999999999999</v>
      </c>
    </row>
    <row r="24" spans="2:25" s="34" customFormat="1" ht="26.5" customHeight="1" thickBot="1" x14ac:dyDescent="0.4">
      <c r="B24" s="628"/>
      <c r="C24" s="140" t="s">
        <v>71</v>
      </c>
      <c r="D24" s="425"/>
      <c r="E24" s="488"/>
      <c r="F24" s="370" t="s">
        <v>22</v>
      </c>
      <c r="G24" s="425"/>
      <c r="H24" s="145"/>
      <c r="I24" s="371"/>
      <c r="J24" s="372"/>
      <c r="K24" s="373"/>
      <c r="L24" s="766">
        <f>L23/23.5</f>
        <v>31.019148936170211</v>
      </c>
      <c r="M24" s="488"/>
      <c r="N24" s="371"/>
      <c r="O24" s="372"/>
      <c r="P24" s="372"/>
      <c r="Q24" s="373"/>
      <c r="R24" s="659"/>
      <c r="S24" s="372"/>
      <c r="T24" s="372"/>
      <c r="U24" s="372"/>
      <c r="V24" s="372"/>
      <c r="W24" s="372"/>
      <c r="X24" s="372"/>
      <c r="Y24" s="373"/>
    </row>
    <row r="25" spans="2:25" x14ac:dyDescent="0.35">
      <c r="B25" s="9"/>
      <c r="C25" s="9"/>
      <c r="D25" s="200"/>
      <c r="E25" s="203"/>
      <c r="F25" s="28"/>
      <c r="G25" s="28"/>
      <c r="H25" s="188"/>
      <c r="I25" s="189"/>
      <c r="J25" s="188"/>
      <c r="K25" s="28"/>
      <c r="L25" s="190"/>
      <c r="M25" s="28"/>
      <c r="N25" s="28"/>
      <c r="O25" s="28"/>
      <c r="P25" s="191"/>
      <c r="Q25" s="191"/>
      <c r="R25" s="191"/>
      <c r="S25" s="191"/>
      <c r="T25" s="191"/>
    </row>
    <row r="27" spans="2:25" ht="15.5" x14ac:dyDescent="0.35">
      <c r="B27" s="582" t="s">
        <v>61</v>
      </c>
      <c r="C27" s="632"/>
      <c r="D27" s="597"/>
      <c r="E27" s="597"/>
    </row>
    <row r="28" spans="2:25" ht="15.5" x14ac:dyDescent="0.35">
      <c r="B28" s="583" t="s">
        <v>62</v>
      </c>
      <c r="C28" s="633"/>
      <c r="D28" s="598"/>
      <c r="E28" s="598"/>
    </row>
    <row r="29" spans="2:25" x14ac:dyDescent="0.35">
      <c r="B29" s="11"/>
      <c r="C29" s="308"/>
      <c r="D29" s="308"/>
      <c r="E29" s="11"/>
    </row>
  </sheetData>
  <mergeCells count="11">
    <mergeCell ref="M4:Q4"/>
    <mergeCell ref="R4:Y4"/>
    <mergeCell ref="B4:B5"/>
    <mergeCell ref="C4:C5"/>
    <mergeCell ref="D4:D5"/>
    <mergeCell ref="E4:E5"/>
    <mergeCell ref="F4:F5"/>
    <mergeCell ref="G4:G5"/>
    <mergeCell ref="H4:H5"/>
    <mergeCell ref="I4:K4"/>
    <mergeCell ref="L4:L5"/>
  </mergeCells>
  <pageMargins left="0.7" right="0.7" top="0.75" bottom="0.75" header="0.3" footer="0.3"/>
  <pageSetup paperSize="9" scale="34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Y22"/>
  <sheetViews>
    <sheetView zoomScale="70" zoomScaleNormal="70" workbookViewId="0">
      <selection activeCell="D6" sqref="D6"/>
    </sheetView>
  </sheetViews>
  <sheetFormatPr defaultRowHeight="14.5" x14ac:dyDescent="0.35"/>
  <cols>
    <col min="2" max="3" width="16.81640625" customWidth="1"/>
    <col min="4" max="4" width="15.7265625" style="5" customWidth="1"/>
    <col min="5" max="5" width="22.453125" style="100" customWidth="1"/>
    <col min="6" max="6" width="70.1796875" customWidth="1"/>
    <col min="7" max="7" width="15.453125" customWidth="1"/>
    <col min="8" max="8" width="15.7265625" customWidth="1"/>
    <col min="9" max="9" width="12" customWidth="1"/>
    <col min="10" max="10" width="11.26953125" customWidth="1"/>
    <col min="11" max="11" width="12.81640625" customWidth="1"/>
    <col min="12" max="12" width="20.7265625" customWidth="1"/>
    <col min="13" max="13" width="10.26953125" customWidth="1"/>
    <col min="17" max="17" width="9.81640625" customWidth="1"/>
  </cols>
  <sheetData>
    <row r="2" spans="2:25" ht="23" x14ac:dyDescent="0.5">
      <c r="B2" s="553" t="s">
        <v>1</v>
      </c>
      <c r="C2" s="553"/>
      <c r="D2" s="634"/>
      <c r="E2" s="635" t="s">
        <v>3</v>
      </c>
      <c r="F2" s="553"/>
      <c r="G2" s="555" t="s">
        <v>2</v>
      </c>
      <c r="H2" s="584">
        <v>18</v>
      </c>
      <c r="I2" s="6"/>
      <c r="L2" s="8"/>
      <c r="M2" s="7"/>
      <c r="N2" s="1"/>
      <c r="O2" s="2"/>
    </row>
    <row r="3" spans="2:25" ht="15" thickBot="1" x14ac:dyDescent="0.4">
      <c r="B3" s="1"/>
      <c r="C3" s="1"/>
      <c r="D3" s="201"/>
      <c r="E3" s="202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5" s="16" customFormat="1" ht="21.75" customHeight="1" thickBot="1" x14ac:dyDescent="0.4">
      <c r="B4" s="896" t="s">
        <v>0</v>
      </c>
      <c r="C4" s="896"/>
      <c r="D4" s="899" t="s">
        <v>148</v>
      </c>
      <c r="E4" s="896" t="s">
        <v>38</v>
      </c>
      <c r="F4" s="898" t="s">
        <v>37</v>
      </c>
      <c r="G4" s="898" t="s">
        <v>26</v>
      </c>
      <c r="H4" s="898" t="s">
        <v>36</v>
      </c>
      <c r="I4" s="902" t="s">
        <v>23</v>
      </c>
      <c r="J4" s="903"/>
      <c r="K4" s="904"/>
      <c r="L4" s="899" t="s">
        <v>149</v>
      </c>
      <c r="M4" s="893" t="s">
        <v>24</v>
      </c>
      <c r="N4" s="894"/>
      <c r="O4" s="907"/>
      <c r="P4" s="907"/>
      <c r="Q4" s="908"/>
      <c r="R4" s="893" t="s">
        <v>25</v>
      </c>
      <c r="S4" s="894"/>
      <c r="T4" s="894"/>
      <c r="U4" s="894"/>
      <c r="V4" s="894"/>
      <c r="W4" s="894"/>
      <c r="X4" s="894"/>
      <c r="Y4" s="895"/>
    </row>
    <row r="5" spans="2:25" s="16" customFormat="1" ht="28.5" customHeight="1" thickBot="1" x14ac:dyDescent="0.4">
      <c r="B5" s="897"/>
      <c r="C5" s="897"/>
      <c r="D5" s="900"/>
      <c r="E5" s="897"/>
      <c r="F5" s="897"/>
      <c r="G5" s="897"/>
      <c r="H5" s="897"/>
      <c r="I5" s="528" t="s">
        <v>27</v>
      </c>
      <c r="J5" s="410" t="s">
        <v>28</v>
      </c>
      <c r="K5" s="530" t="s">
        <v>29</v>
      </c>
      <c r="L5" s="915"/>
      <c r="M5" s="314" t="s">
        <v>30</v>
      </c>
      <c r="N5" s="314" t="s">
        <v>105</v>
      </c>
      <c r="O5" s="307" t="s">
        <v>31</v>
      </c>
      <c r="P5" s="456" t="s">
        <v>106</v>
      </c>
      <c r="Q5" s="457" t="s">
        <v>107</v>
      </c>
      <c r="R5" s="475" t="s">
        <v>32</v>
      </c>
      <c r="S5" s="307" t="s">
        <v>33</v>
      </c>
      <c r="T5" s="307" t="s">
        <v>34</v>
      </c>
      <c r="U5" s="457" t="s">
        <v>35</v>
      </c>
      <c r="V5" s="314" t="s">
        <v>108</v>
      </c>
      <c r="W5" s="314" t="s">
        <v>109</v>
      </c>
      <c r="X5" s="314" t="s">
        <v>110</v>
      </c>
      <c r="Y5" s="410" t="s">
        <v>111</v>
      </c>
    </row>
    <row r="6" spans="2:25" s="16" customFormat="1" ht="26.5" customHeight="1" x14ac:dyDescent="0.35">
      <c r="B6" s="586" t="s">
        <v>6</v>
      </c>
      <c r="C6" s="586"/>
      <c r="D6" s="836">
        <v>24</v>
      </c>
      <c r="E6" s="313" t="s">
        <v>20</v>
      </c>
      <c r="F6" s="693" t="s">
        <v>101</v>
      </c>
      <c r="G6" s="193">
        <v>150</v>
      </c>
      <c r="H6" s="313"/>
      <c r="I6" s="217">
        <v>0.6</v>
      </c>
      <c r="J6" s="35">
        <v>0</v>
      </c>
      <c r="K6" s="194">
        <v>16.95</v>
      </c>
      <c r="L6" s="380">
        <v>69</v>
      </c>
      <c r="M6" s="217">
        <v>0.01</v>
      </c>
      <c r="N6" s="47">
        <v>0.03</v>
      </c>
      <c r="O6" s="35">
        <v>19.5</v>
      </c>
      <c r="P6" s="35">
        <v>0</v>
      </c>
      <c r="Q6" s="48">
        <v>0</v>
      </c>
      <c r="R6" s="217">
        <v>24</v>
      </c>
      <c r="S6" s="35">
        <v>16.5</v>
      </c>
      <c r="T6" s="35">
        <v>13.5</v>
      </c>
      <c r="U6" s="35">
        <v>3.3</v>
      </c>
      <c r="V6" s="35">
        <v>417</v>
      </c>
      <c r="W6" s="35">
        <v>3.0000000000000001E-3</v>
      </c>
      <c r="X6" s="35">
        <v>5.0000000000000001E-4</v>
      </c>
      <c r="Y6" s="194">
        <v>1.4999999999999999E-2</v>
      </c>
    </row>
    <row r="7" spans="2:25" s="34" customFormat="1" ht="26.5" customHeight="1" x14ac:dyDescent="0.35">
      <c r="B7" s="599"/>
      <c r="C7" s="599"/>
      <c r="D7" s="115">
        <v>66</v>
      </c>
      <c r="E7" s="89" t="s">
        <v>86</v>
      </c>
      <c r="F7" s="336" t="s">
        <v>74</v>
      </c>
      <c r="G7" s="540">
        <v>240</v>
      </c>
      <c r="H7" s="89"/>
      <c r="I7" s="207">
        <v>20.88</v>
      </c>
      <c r="J7" s="15">
        <v>8.8800000000000008</v>
      </c>
      <c r="K7" s="39">
        <v>24.48</v>
      </c>
      <c r="L7" s="215">
        <v>428.64</v>
      </c>
      <c r="M7" s="207">
        <v>0.21</v>
      </c>
      <c r="N7" s="17">
        <v>0.22</v>
      </c>
      <c r="O7" s="15">
        <v>11.16</v>
      </c>
      <c r="P7" s="15">
        <v>24</v>
      </c>
      <c r="Q7" s="39">
        <v>0</v>
      </c>
      <c r="R7" s="17">
        <v>37.65</v>
      </c>
      <c r="S7" s="15">
        <v>237.07</v>
      </c>
      <c r="T7" s="15">
        <v>53.66</v>
      </c>
      <c r="U7" s="15">
        <v>3.04</v>
      </c>
      <c r="V7" s="15">
        <v>971.5</v>
      </c>
      <c r="W7" s="15">
        <v>1.4E-2</v>
      </c>
      <c r="X7" s="15">
        <v>5.0000000000000001E-4</v>
      </c>
      <c r="Y7" s="39">
        <v>0.12</v>
      </c>
    </row>
    <row r="8" spans="2:25" s="34" customFormat="1" ht="26.5" customHeight="1" x14ac:dyDescent="0.35">
      <c r="B8" s="599"/>
      <c r="C8" s="599"/>
      <c r="D8" s="113">
        <v>113</v>
      </c>
      <c r="E8" s="110" t="s">
        <v>5</v>
      </c>
      <c r="F8" s="578" t="s">
        <v>11</v>
      </c>
      <c r="G8" s="113">
        <v>200</v>
      </c>
      <c r="H8" s="110"/>
      <c r="I8" s="207">
        <v>0.2</v>
      </c>
      <c r="J8" s="15">
        <v>0</v>
      </c>
      <c r="K8" s="39">
        <v>11</v>
      </c>
      <c r="L8" s="216">
        <v>45.6</v>
      </c>
      <c r="M8" s="207">
        <v>0</v>
      </c>
      <c r="N8" s="17">
        <v>0</v>
      </c>
      <c r="O8" s="15">
        <v>1.3</v>
      </c>
      <c r="P8" s="15">
        <v>0</v>
      </c>
      <c r="Q8" s="39">
        <v>0</v>
      </c>
      <c r="R8" s="17">
        <v>15.64</v>
      </c>
      <c r="S8" s="15">
        <v>8.8000000000000007</v>
      </c>
      <c r="T8" s="15">
        <v>4.72</v>
      </c>
      <c r="U8" s="15">
        <v>0.8</v>
      </c>
      <c r="V8" s="15">
        <v>15.34</v>
      </c>
      <c r="W8" s="15">
        <v>0</v>
      </c>
      <c r="X8" s="15">
        <v>0</v>
      </c>
      <c r="Y8" s="39">
        <v>0</v>
      </c>
    </row>
    <row r="9" spans="2:25" s="34" customFormat="1" ht="26.5" customHeight="1" x14ac:dyDescent="0.35">
      <c r="B9" s="599"/>
      <c r="C9" s="599"/>
      <c r="D9" s="116">
        <v>119</v>
      </c>
      <c r="E9" s="113" t="s">
        <v>14</v>
      </c>
      <c r="F9" s="578" t="s">
        <v>51</v>
      </c>
      <c r="G9" s="159">
        <v>20</v>
      </c>
      <c r="H9" s="110"/>
      <c r="I9" s="207">
        <v>1.4</v>
      </c>
      <c r="J9" s="15">
        <v>0.14000000000000001</v>
      </c>
      <c r="K9" s="39">
        <v>8.8000000000000007</v>
      </c>
      <c r="L9" s="215">
        <v>48</v>
      </c>
      <c r="M9" s="207">
        <v>0.02</v>
      </c>
      <c r="N9" s="15">
        <v>6.0000000000000001E-3</v>
      </c>
      <c r="O9" s="15">
        <v>0</v>
      </c>
      <c r="P9" s="15">
        <v>0</v>
      </c>
      <c r="Q9" s="39">
        <v>0</v>
      </c>
      <c r="R9" s="17">
        <v>7.4</v>
      </c>
      <c r="S9" s="15">
        <v>43.6</v>
      </c>
      <c r="T9" s="15">
        <v>13</v>
      </c>
      <c r="U9" s="17">
        <v>0.56000000000000005</v>
      </c>
      <c r="V9" s="15">
        <v>18.600000000000001</v>
      </c>
      <c r="W9" s="15">
        <v>5.9999999999999995E-4</v>
      </c>
      <c r="X9" s="17">
        <v>1E-3</v>
      </c>
      <c r="Y9" s="39">
        <v>0</v>
      </c>
    </row>
    <row r="10" spans="2:25" s="34" customFormat="1" ht="26.5" customHeight="1" x14ac:dyDescent="0.35">
      <c r="B10" s="599"/>
      <c r="C10" s="599"/>
      <c r="D10" s="113">
        <v>120</v>
      </c>
      <c r="E10" s="110" t="s">
        <v>15</v>
      </c>
      <c r="F10" s="578" t="s">
        <v>93</v>
      </c>
      <c r="G10" s="113">
        <v>20</v>
      </c>
      <c r="H10" s="223"/>
      <c r="I10" s="207">
        <v>1.1399999999999999</v>
      </c>
      <c r="J10" s="15">
        <v>0.22</v>
      </c>
      <c r="K10" s="39">
        <v>7.44</v>
      </c>
      <c r="L10" s="216">
        <v>36.26</v>
      </c>
      <c r="M10" s="236">
        <v>0.02</v>
      </c>
      <c r="N10" s="19">
        <v>2.4E-2</v>
      </c>
      <c r="O10" s="20">
        <v>0.08</v>
      </c>
      <c r="P10" s="20">
        <v>0</v>
      </c>
      <c r="Q10" s="46">
        <v>0</v>
      </c>
      <c r="R10" s="236">
        <v>6.8</v>
      </c>
      <c r="S10" s="20">
        <v>24</v>
      </c>
      <c r="T10" s="20">
        <v>8.1999999999999993</v>
      </c>
      <c r="U10" s="20">
        <v>0.46</v>
      </c>
      <c r="V10" s="20">
        <v>73.5</v>
      </c>
      <c r="W10" s="20">
        <v>2E-3</v>
      </c>
      <c r="X10" s="20">
        <v>2E-3</v>
      </c>
      <c r="Y10" s="46">
        <v>1.2E-2</v>
      </c>
    </row>
    <row r="11" spans="2:25" s="34" customFormat="1" ht="26.5" customHeight="1" x14ac:dyDescent="0.35">
      <c r="B11" s="599"/>
      <c r="C11" s="599"/>
      <c r="D11" s="114"/>
      <c r="E11" s="90"/>
      <c r="F11" s="135" t="s">
        <v>21</v>
      </c>
      <c r="G11" s="229">
        <f>SUM(G6:G10)</f>
        <v>630</v>
      </c>
      <c r="H11" s="90"/>
      <c r="I11" s="175">
        <f t="shared" ref="I11:Y11" si="0">SUM(I6:I10)</f>
        <v>24.22</v>
      </c>
      <c r="J11" s="32">
        <f t="shared" si="0"/>
        <v>9.240000000000002</v>
      </c>
      <c r="K11" s="66">
        <f t="shared" si="0"/>
        <v>68.67</v>
      </c>
      <c r="L11" s="326">
        <f>SUM(L6:L10)</f>
        <v>627.5</v>
      </c>
      <c r="M11" s="175">
        <f t="shared" si="0"/>
        <v>0.26</v>
      </c>
      <c r="N11" s="32">
        <f t="shared" si="0"/>
        <v>0.28000000000000003</v>
      </c>
      <c r="O11" s="32">
        <f t="shared" si="0"/>
        <v>32.04</v>
      </c>
      <c r="P11" s="32">
        <f t="shared" si="0"/>
        <v>24</v>
      </c>
      <c r="Q11" s="227">
        <f t="shared" si="0"/>
        <v>0</v>
      </c>
      <c r="R11" s="175">
        <f t="shared" si="0"/>
        <v>91.49</v>
      </c>
      <c r="S11" s="32">
        <f t="shared" si="0"/>
        <v>329.97</v>
      </c>
      <c r="T11" s="32">
        <f t="shared" si="0"/>
        <v>93.08</v>
      </c>
      <c r="U11" s="32">
        <f t="shared" si="0"/>
        <v>8.16</v>
      </c>
      <c r="V11" s="32">
        <f t="shared" si="0"/>
        <v>1495.9399999999998</v>
      </c>
      <c r="W11" s="32">
        <f t="shared" si="0"/>
        <v>1.9599999999999999E-2</v>
      </c>
      <c r="X11" s="32">
        <f t="shared" si="0"/>
        <v>4.0000000000000001E-3</v>
      </c>
      <c r="Y11" s="66">
        <f t="shared" si="0"/>
        <v>0.14700000000000002</v>
      </c>
    </row>
    <row r="12" spans="2:25" s="34" customFormat="1" ht="26.5" customHeight="1" thickBot="1" x14ac:dyDescent="0.4">
      <c r="B12" s="623"/>
      <c r="C12" s="623"/>
      <c r="D12" s="117"/>
      <c r="E12" s="181"/>
      <c r="F12" s="136" t="s">
        <v>22</v>
      </c>
      <c r="G12" s="117"/>
      <c r="H12" s="220"/>
      <c r="I12" s="224"/>
      <c r="J12" s="225"/>
      <c r="K12" s="407"/>
      <c r="L12" s="419">
        <f>L11/23.5</f>
        <v>26.702127659574469</v>
      </c>
      <c r="M12" s="224"/>
      <c r="N12" s="412"/>
      <c r="O12" s="225"/>
      <c r="P12" s="225"/>
      <c r="Q12" s="406"/>
      <c r="R12" s="210"/>
      <c r="S12" s="131"/>
      <c r="T12" s="131"/>
      <c r="U12" s="131"/>
      <c r="V12" s="131"/>
      <c r="W12" s="131"/>
      <c r="X12" s="131"/>
      <c r="Y12" s="132"/>
    </row>
    <row r="13" spans="2:25" s="16" customFormat="1" ht="26.5" customHeight="1" x14ac:dyDescent="0.35">
      <c r="B13" s="585" t="s">
        <v>7</v>
      </c>
      <c r="C13" s="585"/>
      <c r="D13" s="133">
        <v>9</v>
      </c>
      <c r="E13" s="579" t="s">
        <v>20</v>
      </c>
      <c r="F13" s="329" t="s">
        <v>84</v>
      </c>
      <c r="G13" s="133">
        <v>60</v>
      </c>
      <c r="H13" s="579"/>
      <c r="I13" s="226">
        <v>1.26</v>
      </c>
      <c r="J13" s="37">
        <v>4.26</v>
      </c>
      <c r="K13" s="38">
        <v>7.26</v>
      </c>
      <c r="L13" s="417">
        <v>72.48</v>
      </c>
      <c r="M13" s="36">
        <v>0.02</v>
      </c>
      <c r="N13" s="36">
        <v>0</v>
      </c>
      <c r="O13" s="37">
        <v>9.8699999999999992</v>
      </c>
      <c r="P13" s="37">
        <v>0</v>
      </c>
      <c r="Q13" s="42">
        <v>0</v>
      </c>
      <c r="R13" s="226">
        <v>30.16</v>
      </c>
      <c r="S13" s="37">
        <v>38.72</v>
      </c>
      <c r="T13" s="37">
        <v>19.489999999999998</v>
      </c>
      <c r="U13" s="37">
        <v>1.1100000000000001</v>
      </c>
      <c r="V13" s="37">
        <v>11.86</v>
      </c>
      <c r="W13" s="37">
        <v>0</v>
      </c>
      <c r="X13" s="37">
        <v>0</v>
      </c>
      <c r="Y13" s="38">
        <v>0</v>
      </c>
    </row>
    <row r="14" spans="2:25" s="16" customFormat="1" ht="26.5" customHeight="1" x14ac:dyDescent="0.35">
      <c r="B14" s="586"/>
      <c r="C14" s="586"/>
      <c r="D14" s="114">
        <v>35</v>
      </c>
      <c r="E14" s="90" t="s">
        <v>90</v>
      </c>
      <c r="F14" s="137" t="s">
        <v>87</v>
      </c>
      <c r="G14" s="198">
        <v>200</v>
      </c>
      <c r="H14" s="114"/>
      <c r="I14" s="71">
        <v>4.8</v>
      </c>
      <c r="J14" s="13">
        <v>7.6</v>
      </c>
      <c r="K14" s="23">
        <v>9</v>
      </c>
      <c r="L14" s="116">
        <v>123.6</v>
      </c>
      <c r="M14" s="17">
        <v>0.04</v>
      </c>
      <c r="N14" s="17">
        <v>0.1</v>
      </c>
      <c r="O14" s="15">
        <v>1.92</v>
      </c>
      <c r="P14" s="15">
        <v>167.8</v>
      </c>
      <c r="Q14" s="18">
        <v>0</v>
      </c>
      <c r="R14" s="207">
        <v>32.18</v>
      </c>
      <c r="S14" s="15">
        <v>49.14</v>
      </c>
      <c r="T14" s="15">
        <v>14.76</v>
      </c>
      <c r="U14" s="15">
        <v>0.64</v>
      </c>
      <c r="V14" s="15">
        <v>547.4</v>
      </c>
      <c r="W14" s="15">
        <v>6.0000000000000001E-3</v>
      </c>
      <c r="X14" s="15">
        <v>0</v>
      </c>
      <c r="Y14" s="39">
        <v>6.4000000000000001E-2</v>
      </c>
    </row>
    <row r="15" spans="2:25" s="34" customFormat="1" ht="26.5" customHeight="1" x14ac:dyDescent="0.35">
      <c r="B15" s="588"/>
      <c r="C15" s="588"/>
      <c r="D15" s="115">
        <v>88</v>
      </c>
      <c r="E15" s="89" t="s">
        <v>10</v>
      </c>
      <c r="F15" s="336" t="s">
        <v>143</v>
      </c>
      <c r="G15" s="540">
        <v>90</v>
      </c>
      <c r="H15" s="89"/>
      <c r="I15" s="208">
        <v>18</v>
      </c>
      <c r="J15" s="13">
        <v>16.5</v>
      </c>
      <c r="K15" s="521">
        <v>2.89</v>
      </c>
      <c r="L15" s="126">
        <v>232.8</v>
      </c>
      <c r="M15" s="71">
        <v>0.05</v>
      </c>
      <c r="N15" s="71">
        <v>0.13</v>
      </c>
      <c r="O15" s="13">
        <v>0.55000000000000004</v>
      </c>
      <c r="P15" s="13">
        <v>0</v>
      </c>
      <c r="Q15" s="43">
        <v>0</v>
      </c>
      <c r="R15" s="71">
        <v>11.7</v>
      </c>
      <c r="S15" s="13">
        <v>170.76</v>
      </c>
      <c r="T15" s="13">
        <v>22.04</v>
      </c>
      <c r="U15" s="13">
        <v>2.4700000000000002</v>
      </c>
      <c r="V15" s="13">
        <v>302.3</v>
      </c>
      <c r="W15" s="13">
        <v>7.0000000000000001E-3</v>
      </c>
      <c r="X15" s="13">
        <v>0</v>
      </c>
      <c r="Y15" s="43">
        <v>5.8999999999999997E-2</v>
      </c>
    </row>
    <row r="16" spans="2:25" s="34" customFormat="1" ht="27" customHeight="1" x14ac:dyDescent="0.35">
      <c r="B16" s="588"/>
      <c r="C16" s="588"/>
      <c r="D16" s="113">
        <v>124</v>
      </c>
      <c r="E16" s="110" t="s">
        <v>60</v>
      </c>
      <c r="F16" s="316" t="s">
        <v>94</v>
      </c>
      <c r="G16" s="113">
        <v>150</v>
      </c>
      <c r="H16" s="110"/>
      <c r="I16" s="208">
        <v>4.05</v>
      </c>
      <c r="J16" s="13">
        <v>4.5</v>
      </c>
      <c r="K16" s="43">
        <v>22.8</v>
      </c>
      <c r="L16" s="126">
        <v>147.30000000000001</v>
      </c>
      <c r="M16" s="184">
        <v>0.11</v>
      </c>
      <c r="N16" s="184">
        <v>0.02</v>
      </c>
      <c r="O16" s="75">
        <v>0</v>
      </c>
      <c r="P16" s="75">
        <v>0</v>
      </c>
      <c r="Q16" s="76">
        <v>0</v>
      </c>
      <c r="R16" s="212">
        <v>10.49</v>
      </c>
      <c r="S16" s="75">
        <v>86</v>
      </c>
      <c r="T16" s="75">
        <v>30.56</v>
      </c>
      <c r="U16" s="75">
        <v>0.99</v>
      </c>
      <c r="V16" s="75">
        <v>80.400000000000006</v>
      </c>
      <c r="W16" s="75">
        <v>3.0000000000000001E-3</v>
      </c>
      <c r="X16" s="75">
        <v>1E-3</v>
      </c>
      <c r="Y16" s="183">
        <v>0.02</v>
      </c>
    </row>
    <row r="17" spans="2:25" s="16" customFormat="1" ht="26.5" customHeight="1" x14ac:dyDescent="0.35">
      <c r="B17" s="589"/>
      <c r="C17" s="589"/>
      <c r="D17" s="116">
        <v>103</v>
      </c>
      <c r="E17" s="110" t="s">
        <v>18</v>
      </c>
      <c r="F17" s="578" t="s">
        <v>57</v>
      </c>
      <c r="G17" s="113">
        <v>200</v>
      </c>
      <c r="H17" s="223"/>
      <c r="I17" s="207">
        <v>0.2</v>
      </c>
      <c r="J17" s="15">
        <v>0</v>
      </c>
      <c r="K17" s="39">
        <v>15.02</v>
      </c>
      <c r="L17" s="172">
        <v>61.6</v>
      </c>
      <c r="M17" s="17">
        <v>0</v>
      </c>
      <c r="N17" s="17">
        <v>4.0000000000000001E-3</v>
      </c>
      <c r="O17" s="15">
        <v>9.24</v>
      </c>
      <c r="P17" s="15">
        <v>0</v>
      </c>
      <c r="Q17" s="18">
        <v>0</v>
      </c>
      <c r="R17" s="207">
        <v>17.64</v>
      </c>
      <c r="S17" s="15">
        <v>5.0599999999999996</v>
      </c>
      <c r="T17" s="30">
        <v>2.86</v>
      </c>
      <c r="U17" s="15">
        <v>0.12</v>
      </c>
      <c r="V17" s="15">
        <v>46</v>
      </c>
      <c r="W17" s="15">
        <v>0</v>
      </c>
      <c r="X17" s="15">
        <v>0</v>
      </c>
      <c r="Y17" s="43">
        <v>2E-3</v>
      </c>
    </row>
    <row r="18" spans="2:25" s="16" customFormat="1" ht="26.5" customHeight="1" x14ac:dyDescent="0.35">
      <c r="B18" s="589"/>
      <c r="C18" s="589"/>
      <c r="D18" s="116">
        <v>119</v>
      </c>
      <c r="E18" s="110" t="s">
        <v>14</v>
      </c>
      <c r="F18" s="578" t="s">
        <v>51</v>
      </c>
      <c r="G18" s="113">
        <v>45</v>
      </c>
      <c r="H18" s="223"/>
      <c r="I18" s="207">
        <v>3.19</v>
      </c>
      <c r="J18" s="15">
        <v>0.31</v>
      </c>
      <c r="K18" s="39">
        <v>19.89</v>
      </c>
      <c r="L18" s="172">
        <v>108</v>
      </c>
      <c r="M18" s="17">
        <v>0.05</v>
      </c>
      <c r="N18" s="17">
        <v>0.02</v>
      </c>
      <c r="O18" s="15">
        <v>0</v>
      </c>
      <c r="P18" s="15">
        <v>0</v>
      </c>
      <c r="Q18" s="18">
        <v>0</v>
      </c>
      <c r="R18" s="207">
        <v>16.649999999999999</v>
      </c>
      <c r="S18" s="15">
        <v>98.1</v>
      </c>
      <c r="T18" s="15">
        <v>29.25</v>
      </c>
      <c r="U18" s="15">
        <v>1.26</v>
      </c>
      <c r="V18" s="15">
        <v>41.85</v>
      </c>
      <c r="W18" s="15">
        <v>2E-3</v>
      </c>
      <c r="X18" s="15">
        <v>3.0000000000000001E-3</v>
      </c>
      <c r="Y18" s="43">
        <v>0</v>
      </c>
    </row>
    <row r="19" spans="2:25" s="16" customFormat="1" ht="23.25" customHeight="1" x14ac:dyDescent="0.35">
      <c r="B19" s="589"/>
      <c r="C19" s="589"/>
      <c r="D19" s="113">
        <v>120</v>
      </c>
      <c r="E19" s="110" t="s">
        <v>15</v>
      </c>
      <c r="F19" s="578" t="s">
        <v>44</v>
      </c>
      <c r="G19" s="113">
        <v>30</v>
      </c>
      <c r="H19" s="223"/>
      <c r="I19" s="207">
        <v>1.71</v>
      </c>
      <c r="J19" s="15">
        <v>0.33</v>
      </c>
      <c r="K19" s="39">
        <v>11.16</v>
      </c>
      <c r="L19" s="172">
        <v>54.39</v>
      </c>
      <c r="M19" s="17">
        <v>0.02</v>
      </c>
      <c r="N19" s="17">
        <v>0.03</v>
      </c>
      <c r="O19" s="15">
        <v>0.1</v>
      </c>
      <c r="P19" s="15">
        <v>0</v>
      </c>
      <c r="Q19" s="18">
        <v>0</v>
      </c>
      <c r="R19" s="207">
        <v>8.5</v>
      </c>
      <c r="S19" s="15">
        <v>30</v>
      </c>
      <c r="T19" s="15">
        <v>10.25</v>
      </c>
      <c r="U19" s="15">
        <v>0.56999999999999995</v>
      </c>
      <c r="V19" s="15">
        <v>91.87</v>
      </c>
      <c r="W19" s="15">
        <v>2.5000000000000001E-3</v>
      </c>
      <c r="X19" s="15">
        <v>2.5000000000000001E-3</v>
      </c>
      <c r="Y19" s="39">
        <v>0.02</v>
      </c>
    </row>
    <row r="20" spans="2:25" s="34" customFormat="1" ht="26.5" customHeight="1" x14ac:dyDescent="0.35">
      <c r="B20" s="588"/>
      <c r="C20" s="588"/>
      <c r="D20" s="119"/>
      <c r="E20" s="218"/>
      <c r="F20" s="135" t="s">
        <v>21</v>
      </c>
      <c r="G20" s="168">
        <f>SUM(G13:G19)</f>
        <v>775</v>
      </c>
      <c r="H20" s="218"/>
      <c r="I20" s="175">
        <f t="shared" ref="I20:K20" si="1">SUM(I13:I19)</f>
        <v>33.21</v>
      </c>
      <c r="J20" s="32">
        <f t="shared" si="1"/>
        <v>33.5</v>
      </c>
      <c r="K20" s="66">
        <f t="shared" si="1"/>
        <v>88.02</v>
      </c>
      <c r="L20" s="375">
        <f>L13+L14+L15+L16+L17+L18+L19</f>
        <v>800.17000000000007</v>
      </c>
      <c r="M20" s="175">
        <f t="shared" ref="M20:Y20" si="2">SUM(M13:M19)</f>
        <v>0.29000000000000004</v>
      </c>
      <c r="N20" s="32">
        <f t="shared" si="2"/>
        <v>0.30400000000000005</v>
      </c>
      <c r="O20" s="32">
        <f t="shared" si="2"/>
        <v>21.68</v>
      </c>
      <c r="P20" s="32">
        <f t="shared" si="2"/>
        <v>167.8</v>
      </c>
      <c r="Q20" s="66">
        <f t="shared" si="2"/>
        <v>0</v>
      </c>
      <c r="R20" s="33">
        <f t="shared" si="2"/>
        <v>127.32</v>
      </c>
      <c r="S20" s="32">
        <f t="shared" si="2"/>
        <v>477.78</v>
      </c>
      <c r="T20" s="32">
        <f t="shared" si="2"/>
        <v>129.20999999999998</v>
      </c>
      <c r="U20" s="32">
        <f t="shared" si="2"/>
        <v>7.160000000000001</v>
      </c>
      <c r="V20" s="32">
        <f t="shared" si="2"/>
        <v>1121.6799999999998</v>
      </c>
      <c r="W20" s="32">
        <f t="shared" si="2"/>
        <v>2.0500000000000001E-2</v>
      </c>
      <c r="X20" s="32">
        <f t="shared" si="2"/>
        <v>6.5000000000000006E-3</v>
      </c>
      <c r="Y20" s="66">
        <f t="shared" si="2"/>
        <v>0.16499999999999998</v>
      </c>
    </row>
    <row r="21" spans="2:25" s="34" customFormat="1" ht="26.5" customHeight="1" thickBot="1" x14ac:dyDescent="0.4">
      <c r="B21" s="628"/>
      <c r="C21" s="628"/>
      <c r="D21" s="120"/>
      <c r="E21" s="220"/>
      <c r="F21" s="136" t="s">
        <v>22</v>
      </c>
      <c r="G21" s="117"/>
      <c r="H21" s="181"/>
      <c r="I21" s="177"/>
      <c r="J21" s="51"/>
      <c r="K21" s="103"/>
      <c r="L21" s="347">
        <f>L20/23.5</f>
        <v>34.049787234042554</v>
      </c>
      <c r="M21" s="177"/>
      <c r="N21" s="134"/>
      <c r="O21" s="51"/>
      <c r="P21" s="51"/>
      <c r="Q21" s="103"/>
      <c r="R21" s="134"/>
      <c r="S21" s="51"/>
      <c r="T21" s="51"/>
      <c r="U21" s="51"/>
      <c r="V21" s="51"/>
      <c r="W21" s="51"/>
      <c r="X21" s="51"/>
      <c r="Y21" s="103"/>
    </row>
    <row r="22" spans="2:25" x14ac:dyDescent="0.35">
      <c r="B22" s="9"/>
      <c r="C22" s="9"/>
      <c r="D22" s="200"/>
      <c r="E22" s="203"/>
      <c r="F22" s="28"/>
      <c r="G22" s="28"/>
      <c r="H22" s="188"/>
      <c r="I22" s="189"/>
      <c r="J22" s="188"/>
      <c r="K22" s="28"/>
      <c r="L22" s="190"/>
      <c r="M22" s="28"/>
      <c r="N22" s="28"/>
      <c r="O22" s="28"/>
      <c r="P22" s="191"/>
      <c r="Q22" s="191"/>
      <c r="R22" s="191"/>
      <c r="S22" s="191"/>
      <c r="T22" s="191"/>
    </row>
  </sheetData>
  <mergeCells count="11">
    <mergeCell ref="M4:Q4"/>
    <mergeCell ref="R4:Y4"/>
    <mergeCell ref="B4:B5"/>
    <mergeCell ref="C4:C5"/>
    <mergeCell ref="D4:D5"/>
    <mergeCell ref="E4:E5"/>
    <mergeCell ref="F4:F5"/>
    <mergeCell ref="G4:G5"/>
    <mergeCell ref="H4:H5"/>
    <mergeCell ref="I4:K4"/>
    <mergeCell ref="L4:L5"/>
  </mergeCells>
  <pageMargins left="0.7" right="0.7" top="0.75" bottom="0.75" header="0.3" footer="0.3"/>
  <pageSetup paperSize="9" scale="36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Y23"/>
  <sheetViews>
    <sheetView zoomScale="60" zoomScaleNormal="60" workbookViewId="0">
      <selection activeCell="I21" sqref="I21:Y21"/>
    </sheetView>
  </sheetViews>
  <sheetFormatPr defaultRowHeight="14.5" x14ac:dyDescent="0.35"/>
  <cols>
    <col min="2" max="3" width="16.81640625" customWidth="1"/>
    <col min="4" max="4" width="15.7265625" style="5" customWidth="1"/>
    <col min="5" max="5" width="22.453125" style="100" customWidth="1"/>
    <col min="6" max="6" width="73" customWidth="1"/>
    <col min="7" max="7" width="15.453125" customWidth="1"/>
    <col min="8" max="8" width="15.7265625" customWidth="1"/>
    <col min="9" max="9" width="12" customWidth="1"/>
    <col min="10" max="10" width="11.26953125" customWidth="1"/>
    <col min="11" max="11" width="12.81640625" customWidth="1"/>
    <col min="12" max="12" width="22.453125" customWidth="1"/>
    <col min="13" max="13" width="10.26953125" customWidth="1"/>
    <col min="17" max="17" width="9.81640625" customWidth="1"/>
    <col min="23" max="23" width="13" customWidth="1"/>
    <col min="24" max="24" width="13.81640625" customWidth="1"/>
  </cols>
  <sheetData>
    <row r="2" spans="2:25" ht="23" x14ac:dyDescent="0.5">
      <c r="B2" s="553" t="s">
        <v>1</v>
      </c>
      <c r="C2" s="553"/>
      <c r="D2" s="634"/>
      <c r="E2" s="635" t="s">
        <v>3</v>
      </c>
      <c r="F2" s="553"/>
      <c r="G2" s="555" t="s">
        <v>2</v>
      </c>
      <c r="H2" s="584">
        <v>19</v>
      </c>
      <c r="I2" s="6"/>
      <c r="L2" s="8"/>
      <c r="M2" s="7"/>
      <c r="N2" s="1"/>
      <c r="O2" s="2"/>
    </row>
    <row r="3" spans="2:25" ht="15" thickBot="1" x14ac:dyDescent="0.4">
      <c r="B3" s="1"/>
      <c r="C3" s="1"/>
      <c r="D3" s="201"/>
      <c r="E3" s="202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5" s="16" customFormat="1" ht="21.75" customHeight="1" thickBot="1" x14ac:dyDescent="0.4">
      <c r="B4" s="896" t="s">
        <v>0</v>
      </c>
      <c r="C4" s="896"/>
      <c r="D4" s="899" t="s">
        <v>148</v>
      </c>
      <c r="E4" s="896" t="s">
        <v>38</v>
      </c>
      <c r="F4" s="898" t="s">
        <v>37</v>
      </c>
      <c r="G4" s="898" t="s">
        <v>26</v>
      </c>
      <c r="H4" s="898" t="s">
        <v>36</v>
      </c>
      <c r="I4" s="902" t="s">
        <v>23</v>
      </c>
      <c r="J4" s="903"/>
      <c r="K4" s="904"/>
      <c r="L4" s="899" t="s">
        <v>149</v>
      </c>
      <c r="M4" s="893" t="s">
        <v>24</v>
      </c>
      <c r="N4" s="894"/>
      <c r="O4" s="907"/>
      <c r="P4" s="907"/>
      <c r="Q4" s="908"/>
      <c r="R4" s="893" t="s">
        <v>25</v>
      </c>
      <c r="S4" s="894"/>
      <c r="T4" s="894"/>
      <c r="U4" s="894"/>
      <c r="V4" s="894"/>
      <c r="W4" s="894"/>
      <c r="X4" s="894"/>
      <c r="Y4" s="895"/>
    </row>
    <row r="5" spans="2:25" s="16" customFormat="1" ht="28.5" customHeight="1" thickBot="1" x14ac:dyDescent="0.4">
      <c r="B5" s="897"/>
      <c r="C5" s="901"/>
      <c r="D5" s="900"/>
      <c r="E5" s="897"/>
      <c r="F5" s="897"/>
      <c r="G5" s="897"/>
      <c r="H5" s="897"/>
      <c r="I5" s="528" t="s">
        <v>27</v>
      </c>
      <c r="J5" s="410" t="s">
        <v>28</v>
      </c>
      <c r="K5" s="530" t="s">
        <v>29</v>
      </c>
      <c r="L5" s="915"/>
      <c r="M5" s="314" t="s">
        <v>30</v>
      </c>
      <c r="N5" s="314" t="s">
        <v>105</v>
      </c>
      <c r="O5" s="307" t="s">
        <v>31</v>
      </c>
      <c r="P5" s="456" t="s">
        <v>106</v>
      </c>
      <c r="Q5" s="457" t="s">
        <v>107</v>
      </c>
      <c r="R5" s="475" t="s">
        <v>32</v>
      </c>
      <c r="S5" s="307" t="s">
        <v>33</v>
      </c>
      <c r="T5" s="307" t="s">
        <v>34</v>
      </c>
      <c r="U5" s="457" t="s">
        <v>35</v>
      </c>
      <c r="V5" s="314" t="s">
        <v>108</v>
      </c>
      <c r="W5" s="314" t="s">
        <v>109</v>
      </c>
      <c r="X5" s="314" t="s">
        <v>110</v>
      </c>
      <c r="Y5" s="410" t="s">
        <v>111</v>
      </c>
    </row>
    <row r="6" spans="2:25" s="16" customFormat="1" ht="39" customHeight="1" x14ac:dyDescent="0.35">
      <c r="B6" s="586" t="s">
        <v>6</v>
      </c>
      <c r="C6" s="118"/>
      <c r="D6" s="443">
        <v>301</v>
      </c>
      <c r="E6" s="124" t="s">
        <v>76</v>
      </c>
      <c r="F6" s="391" t="s">
        <v>151</v>
      </c>
      <c r="G6" s="193">
        <v>60</v>
      </c>
      <c r="H6" s="313"/>
      <c r="I6" s="236">
        <v>2.67</v>
      </c>
      <c r="J6" s="20">
        <v>9.57</v>
      </c>
      <c r="K6" s="46">
        <v>17.809999999999999</v>
      </c>
      <c r="L6" s="235">
        <v>168.61</v>
      </c>
      <c r="M6" s="302">
        <v>0.02</v>
      </c>
      <c r="N6" s="303">
        <v>0.05</v>
      </c>
      <c r="O6" s="49">
        <v>0.26</v>
      </c>
      <c r="P6" s="49">
        <v>30</v>
      </c>
      <c r="Q6" s="50">
        <v>0.14000000000000001</v>
      </c>
      <c r="R6" s="303">
        <v>39.340000000000003</v>
      </c>
      <c r="S6" s="49">
        <v>43.43</v>
      </c>
      <c r="T6" s="49">
        <v>6.69</v>
      </c>
      <c r="U6" s="49">
        <v>0.3</v>
      </c>
      <c r="V6" s="49">
        <v>58.08</v>
      </c>
      <c r="W6" s="49">
        <v>2.5999999999999999E-3</v>
      </c>
      <c r="X6" s="49">
        <v>1.6000000000000001E-3</v>
      </c>
      <c r="Y6" s="49">
        <v>0.01</v>
      </c>
    </row>
    <row r="7" spans="2:25" s="34" customFormat="1" ht="26.5" customHeight="1" x14ac:dyDescent="0.35">
      <c r="B7" s="599"/>
      <c r="C7" s="114"/>
      <c r="D7" s="459">
        <v>59</v>
      </c>
      <c r="E7" s="114" t="s">
        <v>58</v>
      </c>
      <c r="F7" s="246" t="s">
        <v>123</v>
      </c>
      <c r="G7" s="198">
        <v>205</v>
      </c>
      <c r="H7" s="90"/>
      <c r="I7" s="236">
        <v>7.79</v>
      </c>
      <c r="J7" s="20">
        <v>11.89</v>
      </c>
      <c r="K7" s="46">
        <v>26.65</v>
      </c>
      <c r="L7" s="235">
        <v>244.56</v>
      </c>
      <c r="M7" s="207">
        <v>0.22</v>
      </c>
      <c r="N7" s="17">
        <v>0.24</v>
      </c>
      <c r="O7" s="15">
        <v>0</v>
      </c>
      <c r="P7" s="15">
        <v>13.53</v>
      </c>
      <c r="Q7" s="18">
        <v>0.12</v>
      </c>
      <c r="R7" s="207">
        <v>47.76</v>
      </c>
      <c r="S7" s="15">
        <v>176.54</v>
      </c>
      <c r="T7" s="15">
        <v>57.95</v>
      </c>
      <c r="U7" s="15">
        <v>1.98</v>
      </c>
      <c r="V7" s="15">
        <v>292.94</v>
      </c>
      <c r="W7" s="15">
        <v>1.7999999999999999E-2</v>
      </c>
      <c r="X7" s="15">
        <v>4.0000000000000001E-3</v>
      </c>
      <c r="Y7" s="39">
        <v>4.7E-2</v>
      </c>
    </row>
    <row r="8" spans="2:25" s="34" customFormat="1" ht="26.5" customHeight="1" x14ac:dyDescent="0.35">
      <c r="B8" s="599"/>
      <c r="C8" s="114"/>
      <c r="D8" s="459">
        <v>114</v>
      </c>
      <c r="E8" s="90" t="s">
        <v>42</v>
      </c>
      <c r="F8" s="318" t="s">
        <v>48</v>
      </c>
      <c r="G8" s="532">
        <v>200</v>
      </c>
      <c r="H8" s="114"/>
      <c r="I8" s="19">
        <v>0.2</v>
      </c>
      <c r="J8" s="20">
        <v>0</v>
      </c>
      <c r="K8" s="21">
        <v>11</v>
      </c>
      <c r="L8" s="167">
        <v>44.8</v>
      </c>
      <c r="M8" s="207">
        <v>0</v>
      </c>
      <c r="N8" s="17">
        <v>0</v>
      </c>
      <c r="O8" s="15">
        <v>0.08</v>
      </c>
      <c r="P8" s="15">
        <v>0</v>
      </c>
      <c r="Q8" s="39">
        <v>0</v>
      </c>
      <c r="R8" s="17">
        <v>13.56</v>
      </c>
      <c r="S8" s="15">
        <v>7.66</v>
      </c>
      <c r="T8" s="15">
        <v>4.08</v>
      </c>
      <c r="U8" s="15">
        <v>0.8</v>
      </c>
      <c r="V8" s="15">
        <v>0.68</v>
      </c>
      <c r="W8" s="15">
        <v>0</v>
      </c>
      <c r="X8" s="15">
        <v>0</v>
      </c>
      <c r="Y8" s="39">
        <v>0</v>
      </c>
    </row>
    <row r="9" spans="2:25" s="34" customFormat="1" ht="26.5" customHeight="1" x14ac:dyDescent="0.35">
      <c r="B9" s="639"/>
      <c r="C9" s="198"/>
      <c r="D9" s="462">
        <v>121</v>
      </c>
      <c r="E9" s="90" t="s">
        <v>14</v>
      </c>
      <c r="F9" s="137" t="s">
        <v>47</v>
      </c>
      <c r="G9" s="198">
        <v>20</v>
      </c>
      <c r="H9" s="114"/>
      <c r="I9" s="19">
        <v>1.44</v>
      </c>
      <c r="J9" s="20">
        <v>0.13</v>
      </c>
      <c r="K9" s="21">
        <v>9.83</v>
      </c>
      <c r="L9" s="249">
        <v>50.44</v>
      </c>
      <c r="M9" s="207">
        <v>0.04</v>
      </c>
      <c r="N9" s="17">
        <v>7.0000000000000001E-3</v>
      </c>
      <c r="O9" s="15">
        <v>0</v>
      </c>
      <c r="P9" s="15">
        <v>0</v>
      </c>
      <c r="Q9" s="18">
        <v>0</v>
      </c>
      <c r="R9" s="207">
        <v>7.5</v>
      </c>
      <c r="S9" s="15">
        <v>24.6</v>
      </c>
      <c r="T9" s="15">
        <v>9.9</v>
      </c>
      <c r="U9" s="15">
        <v>0.45</v>
      </c>
      <c r="V9" s="15">
        <v>18.399999999999999</v>
      </c>
      <c r="W9" s="15">
        <v>0</v>
      </c>
      <c r="X9" s="15">
        <v>0</v>
      </c>
      <c r="Y9" s="39">
        <v>0</v>
      </c>
    </row>
    <row r="10" spans="2:25" s="34" customFormat="1" ht="26.5" customHeight="1" x14ac:dyDescent="0.35">
      <c r="B10" s="639"/>
      <c r="C10" s="198"/>
      <c r="D10" s="459">
        <v>120</v>
      </c>
      <c r="E10" s="114" t="s">
        <v>44</v>
      </c>
      <c r="F10" s="179" t="s">
        <v>13</v>
      </c>
      <c r="G10" s="114">
        <v>20</v>
      </c>
      <c r="H10" s="860"/>
      <c r="I10" s="236">
        <v>1.1399999999999999</v>
      </c>
      <c r="J10" s="20">
        <v>0.22</v>
      </c>
      <c r="K10" s="46">
        <v>7.44</v>
      </c>
      <c r="L10" s="363">
        <v>36.26</v>
      </c>
      <c r="M10" s="236">
        <v>0.02</v>
      </c>
      <c r="N10" s="19">
        <v>2.4E-2</v>
      </c>
      <c r="O10" s="20">
        <v>0.08</v>
      </c>
      <c r="P10" s="20">
        <v>0</v>
      </c>
      <c r="Q10" s="46">
        <v>0</v>
      </c>
      <c r="R10" s="236">
        <v>6.8</v>
      </c>
      <c r="S10" s="20">
        <v>24</v>
      </c>
      <c r="T10" s="20">
        <v>8.1999999999999993</v>
      </c>
      <c r="U10" s="20">
        <v>0.46</v>
      </c>
      <c r="V10" s="20">
        <v>73.5</v>
      </c>
      <c r="W10" s="20">
        <v>2E-3</v>
      </c>
      <c r="X10" s="20">
        <v>2E-3</v>
      </c>
      <c r="Y10" s="46">
        <v>1.2E-2</v>
      </c>
    </row>
    <row r="11" spans="2:25" s="34" customFormat="1" ht="26.5" customHeight="1" x14ac:dyDescent="0.35">
      <c r="B11" s="599"/>
      <c r="C11" s="114"/>
      <c r="D11" s="459" t="s">
        <v>133</v>
      </c>
      <c r="E11" s="114" t="s">
        <v>18</v>
      </c>
      <c r="F11" s="180" t="s">
        <v>167</v>
      </c>
      <c r="G11" s="114">
        <v>250</v>
      </c>
      <c r="H11" s="374"/>
      <c r="I11" s="236">
        <v>8.25</v>
      </c>
      <c r="J11" s="20">
        <v>6.25</v>
      </c>
      <c r="K11" s="46">
        <v>22</v>
      </c>
      <c r="L11" s="363">
        <v>175</v>
      </c>
      <c r="M11" s="236"/>
      <c r="N11" s="19"/>
      <c r="O11" s="20"/>
      <c r="P11" s="20"/>
      <c r="Q11" s="46"/>
      <c r="R11" s="236"/>
      <c r="S11" s="20"/>
      <c r="T11" s="20"/>
      <c r="U11" s="20"/>
      <c r="V11" s="20"/>
      <c r="W11" s="20"/>
      <c r="X11" s="20"/>
      <c r="Y11" s="46"/>
    </row>
    <row r="12" spans="2:25" s="34" customFormat="1" ht="26.5" customHeight="1" x14ac:dyDescent="0.35">
      <c r="B12" s="599"/>
      <c r="C12" s="114"/>
      <c r="D12" s="459"/>
      <c r="E12" s="114"/>
      <c r="F12" s="154" t="s">
        <v>21</v>
      </c>
      <c r="G12" s="229">
        <f>SUM(G6:G11)</f>
        <v>755</v>
      </c>
      <c r="H12" s="374"/>
      <c r="I12" s="236">
        <f>I6+I7+I8+I9+I10+I11</f>
        <v>21.490000000000002</v>
      </c>
      <c r="J12" s="20">
        <f t="shared" ref="J12:Y12" si="0">J6+J7+J8+J9+J10+J11</f>
        <v>28.06</v>
      </c>
      <c r="K12" s="46">
        <f t="shared" si="0"/>
        <v>94.72999999999999</v>
      </c>
      <c r="L12" s="511">
        <f>SUM(L6:L11)</f>
        <v>719.67000000000007</v>
      </c>
      <c r="M12" s="236">
        <f t="shared" si="0"/>
        <v>0.3</v>
      </c>
      <c r="N12" s="20">
        <f t="shared" si="0"/>
        <v>0.32100000000000001</v>
      </c>
      <c r="O12" s="20">
        <f t="shared" si="0"/>
        <v>0.42000000000000004</v>
      </c>
      <c r="P12" s="20">
        <f t="shared" si="0"/>
        <v>43.53</v>
      </c>
      <c r="Q12" s="21">
        <f t="shared" si="0"/>
        <v>0.26</v>
      </c>
      <c r="R12" s="236">
        <f t="shared" si="0"/>
        <v>114.96</v>
      </c>
      <c r="S12" s="20">
        <f t="shared" si="0"/>
        <v>276.23</v>
      </c>
      <c r="T12" s="20">
        <f t="shared" si="0"/>
        <v>86.820000000000007</v>
      </c>
      <c r="U12" s="20">
        <f t="shared" si="0"/>
        <v>3.99</v>
      </c>
      <c r="V12" s="20">
        <f t="shared" si="0"/>
        <v>443.59999999999997</v>
      </c>
      <c r="W12" s="20">
        <f t="shared" si="0"/>
        <v>2.2600000000000002E-2</v>
      </c>
      <c r="X12" s="20">
        <f t="shared" si="0"/>
        <v>7.6E-3</v>
      </c>
      <c r="Y12" s="46">
        <f t="shared" si="0"/>
        <v>6.9000000000000006E-2</v>
      </c>
    </row>
    <row r="13" spans="2:25" s="34" customFormat="1" ht="26.5" customHeight="1" thickBot="1" x14ac:dyDescent="0.4">
      <c r="B13" s="623"/>
      <c r="C13" s="117"/>
      <c r="D13" s="228"/>
      <c r="E13" s="117"/>
      <c r="F13" s="155" t="s">
        <v>22</v>
      </c>
      <c r="G13" s="321"/>
      <c r="H13" s="181"/>
      <c r="I13" s="177"/>
      <c r="J13" s="51"/>
      <c r="K13" s="103"/>
      <c r="L13" s="396">
        <f>L12/23.5</f>
        <v>30.62425531914894</v>
      </c>
      <c r="M13" s="177"/>
      <c r="N13" s="134"/>
      <c r="O13" s="51"/>
      <c r="P13" s="51"/>
      <c r="Q13" s="109"/>
      <c r="R13" s="177"/>
      <c r="S13" s="51"/>
      <c r="T13" s="51"/>
      <c r="U13" s="51"/>
      <c r="V13" s="51"/>
      <c r="W13" s="51"/>
      <c r="X13" s="51"/>
      <c r="Y13" s="103"/>
    </row>
    <row r="14" spans="2:25" s="16" customFormat="1" ht="26.5" customHeight="1" x14ac:dyDescent="0.35">
      <c r="B14" s="586" t="s">
        <v>7</v>
      </c>
      <c r="C14" s="133"/>
      <c r="D14" s="341">
        <v>24</v>
      </c>
      <c r="E14" s="133" t="s">
        <v>8</v>
      </c>
      <c r="F14" s="861" t="s">
        <v>103</v>
      </c>
      <c r="G14" s="133">
        <v>150</v>
      </c>
      <c r="H14" s="579"/>
      <c r="I14" s="302">
        <v>0.6</v>
      </c>
      <c r="J14" s="49">
        <v>0</v>
      </c>
      <c r="K14" s="338">
        <v>16.95</v>
      </c>
      <c r="L14" s="862">
        <v>69</v>
      </c>
      <c r="M14" s="217">
        <v>0.01</v>
      </c>
      <c r="N14" s="47">
        <v>0.03</v>
      </c>
      <c r="O14" s="35">
        <v>19.5</v>
      </c>
      <c r="P14" s="35">
        <v>0</v>
      </c>
      <c r="Q14" s="48">
        <v>0</v>
      </c>
      <c r="R14" s="226">
        <v>24</v>
      </c>
      <c r="S14" s="37">
        <v>16.5</v>
      </c>
      <c r="T14" s="37">
        <v>13.5</v>
      </c>
      <c r="U14" s="37">
        <v>3.3</v>
      </c>
      <c r="V14" s="37">
        <v>417</v>
      </c>
      <c r="W14" s="37">
        <v>3.0000000000000001E-3</v>
      </c>
      <c r="X14" s="37">
        <v>5.0000000000000001E-4</v>
      </c>
      <c r="Y14" s="38">
        <v>1.4999999999999999E-2</v>
      </c>
    </row>
    <row r="15" spans="2:25" s="16" customFormat="1" ht="26.5" customHeight="1" x14ac:dyDescent="0.35">
      <c r="B15" s="586"/>
      <c r="C15" s="114"/>
      <c r="D15" s="459">
        <v>138</v>
      </c>
      <c r="E15" s="114" t="s">
        <v>9</v>
      </c>
      <c r="F15" s="137" t="s">
        <v>63</v>
      </c>
      <c r="G15" s="198">
        <v>200</v>
      </c>
      <c r="H15" s="90"/>
      <c r="I15" s="212">
        <v>6.2</v>
      </c>
      <c r="J15" s="75">
        <v>6.2</v>
      </c>
      <c r="K15" s="183">
        <v>11</v>
      </c>
      <c r="L15" s="330">
        <v>125.8</v>
      </c>
      <c r="M15" s="208">
        <v>0.08</v>
      </c>
      <c r="N15" s="71">
        <v>0.04</v>
      </c>
      <c r="O15" s="13">
        <v>10.7</v>
      </c>
      <c r="P15" s="13">
        <v>100.5</v>
      </c>
      <c r="Q15" s="43">
        <v>0</v>
      </c>
      <c r="R15" s="71">
        <v>32.44</v>
      </c>
      <c r="S15" s="13">
        <v>77.28</v>
      </c>
      <c r="T15" s="13">
        <v>51.28</v>
      </c>
      <c r="U15" s="13">
        <v>3.77</v>
      </c>
      <c r="V15" s="13">
        <v>261.8</v>
      </c>
      <c r="W15" s="13">
        <v>4.0000000000000001E-3</v>
      </c>
      <c r="X15" s="13">
        <v>0</v>
      </c>
      <c r="Y15" s="43">
        <v>1.7999999999999999E-2</v>
      </c>
    </row>
    <row r="16" spans="2:25" s="34" customFormat="1" ht="32.25" customHeight="1" x14ac:dyDescent="0.35">
      <c r="B16" s="588"/>
      <c r="C16" s="319"/>
      <c r="D16" s="459">
        <v>177</v>
      </c>
      <c r="E16" s="114" t="s">
        <v>10</v>
      </c>
      <c r="F16" s="246" t="s">
        <v>141</v>
      </c>
      <c r="G16" s="114">
        <v>90</v>
      </c>
      <c r="H16" s="459"/>
      <c r="I16" s="236">
        <v>15.76</v>
      </c>
      <c r="J16" s="20">
        <v>13.35</v>
      </c>
      <c r="K16" s="46">
        <v>1.61</v>
      </c>
      <c r="L16" s="755">
        <v>190.46</v>
      </c>
      <c r="M16" s="207">
        <v>0.06</v>
      </c>
      <c r="N16" s="17">
        <v>0.11</v>
      </c>
      <c r="O16" s="15">
        <v>1.7</v>
      </c>
      <c r="P16" s="15">
        <v>117</v>
      </c>
      <c r="Q16" s="18">
        <v>8.9999999999999993E-3</v>
      </c>
      <c r="R16" s="207">
        <v>22.18</v>
      </c>
      <c r="S16" s="15">
        <v>132.24</v>
      </c>
      <c r="T16" s="15">
        <v>19.46</v>
      </c>
      <c r="U16" s="15">
        <v>1.1399999999999999</v>
      </c>
      <c r="V16" s="15">
        <v>222.69</v>
      </c>
      <c r="W16" s="15">
        <v>4.3E-3</v>
      </c>
      <c r="X16" s="15">
        <v>2.0000000000000001E-4</v>
      </c>
      <c r="Y16" s="39">
        <v>0.1</v>
      </c>
    </row>
    <row r="17" spans="2:25" s="34" customFormat="1" ht="27" customHeight="1" x14ac:dyDescent="0.35">
      <c r="B17" s="588"/>
      <c r="C17" s="319"/>
      <c r="D17" s="114">
        <v>54</v>
      </c>
      <c r="E17" s="459" t="s">
        <v>80</v>
      </c>
      <c r="F17" s="111" t="s">
        <v>39</v>
      </c>
      <c r="G17" s="114">
        <v>150</v>
      </c>
      <c r="H17" s="90"/>
      <c r="I17" s="236">
        <v>7.2</v>
      </c>
      <c r="J17" s="20">
        <v>5.0999999999999996</v>
      </c>
      <c r="K17" s="46">
        <v>33.9</v>
      </c>
      <c r="L17" s="235">
        <v>210.3</v>
      </c>
      <c r="M17" s="236">
        <v>0.21</v>
      </c>
      <c r="N17" s="19">
        <v>0.11</v>
      </c>
      <c r="O17" s="20">
        <v>0</v>
      </c>
      <c r="P17" s="20">
        <v>0</v>
      </c>
      <c r="Q17" s="46">
        <v>0</v>
      </c>
      <c r="R17" s="236">
        <v>14.55</v>
      </c>
      <c r="S17" s="20">
        <v>208.87</v>
      </c>
      <c r="T17" s="20">
        <v>139.99</v>
      </c>
      <c r="U17" s="20">
        <v>4.68</v>
      </c>
      <c r="V17" s="20">
        <v>273.8</v>
      </c>
      <c r="W17" s="20">
        <v>3.0000000000000001E-3</v>
      </c>
      <c r="X17" s="20">
        <v>5.0000000000000001E-3</v>
      </c>
      <c r="Y17" s="46">
        <v>0.02</v>
      </c>
    </row>
    <row r="18" spans="2:25" s="16" customFormat="1" ht="38.25" customHeight="1" x14ac:dyDescent="0.35">
      <c r="B18" s="589"/>
      <c r="C18" s="319"/>
      <c r="D18" s="462">
        <v>104</v>
      </c>
      <c r="E18" s="114" t="s">
        <v>18</v>
      </c>
      <c r="F18" s="246" t="s">
        <v>128</v>
      </c>
      <c r="G18" s="114">
        <v>200</v>
      </c>
      <c r="H18" s="863"/>
      <c r="I18" s="236">
        <v>0</v>
      </c>
      <c r="J18" s="20">
        <v>0</v>
      </c>
      <c r="K18" s="46">
        <v>19.8</v>
      </c>
      <c r="L18" s="755">
        <v>81.599999999999994</v>
      </c>
      <c r="M18" s="207">
        <v>0.16</v>
      </c>
      <c r="N18" s="17">
        <v>0.1</v>
      </c>
      <c r="O18" s="15">
        <v>9.18</v>
      </c>
      <c r="P18" s="15">
        <v>80</v>
      </c>
      <c r="Q18" s="18">
        <v>0.96</v>
      </c>
      <c r="R18" s="207">
        <v>0.78</v>
      </c>
      <c r="S18" s="15">
        <v>0</v>
      </c>
      <c r="T18" s="15">
        <v>0</v>
      </c>
      <c r="U18" s="15">
        <v>0</v>
      </c>
      <c r="V18" s="15">
        <v>0.24</v>
      </c>
      <c r="W18" s="15">
        <v>0</v>
      </c>
      <c r="X18" s="15">
        <v>0</v>
      </c>
      <c r="Y18" s="39">
        <v>0</v>
      </c>
    </row>
    <row r="19" spans="2:25" s="16" customFormat="1" ht="26.5" customHeight="1" x14ac:dyDescent="0.35">
      <c r="B19" s="589"/>
      <c r="C19" s="319"/>
      <c r="D19" s="462">
        <v>119</v>
      </c>
      <c r="E19" s="114" t="s">
        <v>14</v>
      </c>
      <c r="F19" s="185" t="s">
        <v>51</v>
      </c>
      <c r="G19" s="198">
        <v>20</v>
      </c>
      <c r="H19" s="90"/>
      <c r="I19" s="236">
        <v>1.4</v>
      </c>
      <c r="J19" s="20">
        <v>0.14000000000000001</v>
      </c>
      <c r="K19" s="46">
        <v>8.8000000000000007</v>
      </c>
      <c r="L19" s="235">
        <v>48</v>
      </c>
      <c r="M19" s="207">
        <v>0.02</v>
      </c>
      <c r="N19" s="15">
        <v>6.0000000000000001E-3</v>
      </c>
      <c r="O19" s="15">
        <v>0</v>
      </c>
      <c r="P19" s="15">
        <v>0</v>
      </c>
      <c r="Q19" s="39">
        <v>0</v>
      </c>
      <c r="R19" s="17">
        <v>7.4</v>
      </c>
      <c r="S19" s="15">
        <v>43.6</v>
      </c>
      <c r="T19" s="15">
        <v>13</v>
      </c>
      <c r="U19" s="17">
        <v>0.56000000000000005</v>
      </c>
      <c r="V19" s="15">
        <v>18.600000000000001</v>
      </c>
      <c r="W19" s="15">
        <v>5.9999999999999995E-4</v>
      </c>
      <c r="X19" s="17">
        <v>1E-3</v>
      </c>
      <c r="Y19" s="39">
        <v>0</v>
      </c>
    </row>
    <row r="20" spans="2:25" s="16" customFormat="1" ht="23.25" customHeight="1" x14ac:dyDescent="0.35">
      <c r="B20" s="589"/>
      <c r="C20" s="319"/>
      <c r="D20" s="459">
        <v>120</v>
      </c>
      <c r="E20" s="114" t="s">
        <v>15</v>
      </c>
      <c r="F20" s="185" t="s">
        <v>44</v>
      </c>
      <c r="G20" s="114">
        <v>20</v>
      </c>
      <c r="H20" s="332"/>
      <c r="I20" s="236">
        <v>1.1399999999999999</v>
      </c>
      <c r="J20" s="20">
        <v>0.22</v>
      </c>
      <c r="K20" s="46">
        <v>7.44</v>
      </c>
      <c r="L20" s="363">
        <v>36.26</v>
      </c>
      <c r="M20" s="236">
        <v>0.02</v>
      </c>
      <c r="N20" s="19">
        <v>2.4E-2</v>
      </c>
      <c r="O20" s="20">
        <v>0.08</v>
      </c>
      <c r="P20" s="20">
        <v>0</v>
      </c>
      <c r="Q20" s="46">
        <v>0</v>
      </c>
      <c r="R20" s="236">
        <v>6.8</v>
      </c>
      <c r="S20" s="20">
        <v>24</v>
      </c>
      <c r="T20" s="20">
        <v>8.1999999999999993</v>
      </c>
      <c r="U20" s="20">
        <v>0.46</v>
      </c>
      <c r="V20" s="20">
        <v>73.5</v>
      </c>
      <c r="W20" s="20">
        <v>2E-3</v>
      </c>
      <c r="X20" s="20">
        <v>2E-3</v>
      </c>
      <c r="Y20" s="46">
        <v>1.2E-2</v>
      </c>
    </row>
    <row r="21" spans="2:25" s="34" customFormat="1" ht="26.5" customHeight="1" x14ac:dyDescent="0.35">
      <c r="B21" s="588"/>
      <c r="C21" s="319"/>
      <c r="D21" s="219"/>
      <c r="E21" s="119"/>
      <c r="F21" s="154" t="s">
        <v>21</v>
      </c>
      <c r="G21" s="168">
        <f>SUM(G14:G20)</f>
        <v>830</v>
      </c>
      <c r="H21" s="219"/>
      <c r="I21" s="175">
        <f t="shared" ref="I21:Y21" si="1">SUM(I14:I20)</f>
        <v>32.299999999999997</v>
      </c>
      <c r="J21" s="32">
        <f t="shared" si="1"/>
        <v>25.009999999999998</v>
      </c>
      <c r="K21" s="66">
        <f t="shared" si="1"/>
        <v>99.499999999999986</v>
      </c>
      <c r="L21" s="512">
        <f t="shared" si="1"/>
        <v>761.42</v>
      </c>
      <c r="M21" s="33">
        <f t="shared" si="1"/>
        <v>0.56000000000000005</v>
      </c>
      <c r="N21" s="32">
        <f t="shared" si="1"/>
        <v>0.42000000000000004</v>
      </c>
      <c r="O21" s="32">
        <f t="shared" si="1"/>
        <v>41.16</v>
      </c>
      <c r="P21" s="32">
        <f t="shared" si="1"/>
        <v>297.5</v>
      </c>
      <c r="Q21" s="227">
        <f t="shared" si="1"/>
        <v>0.96899999999999997</v>
      </c>
      <c r="R21" s="175">
        <f t="shared" si="1"/>
        <v>108.15</v>
      </c>
      <c r="S21" s="32">
        <f t="shared" si="1"/>
        <v>502.49</v>
      </c>
      <c r="T21" s="32">
        <f t="shared" si="1"/>
        <v>245.43</v>
      </c>
      <c r="U21" s="32">
        <f t="shared" si="1"/>
        <v>13.910000000000002</v>
      </c>
      <c r="V21" s="32">
        <f t="shared" si="1"/>
        <v>1267.6299999999999</v>
      </c>
      <c r="W21" s="32">
        <f t="shared" si="1"/>
        <v>1.6899999999999998E-2</v>
      </c>
      <c r="X21" s="32">
        <f t="shared" si="1"/>
        <v>8.6999999999999994E-3</v>
      </c>
      <c r="Y21" s="66">
        <f t="shared" si="1"/>
        <v>0.16500000000000001</v>
      </c>
    </row>
    <row r="22" spans="2:25" s="34" customFormat="1" ht="26.5" customHeight="1" thickBot="1" x14ac:dyDescent="0.4">
      <c r="B22" s="628"/>
      <c r="C22" s="120"/>
      <c r="D22" s="629"/>
      <c r="E22" s="120"/>
      <c r="F22" s="155" t="s">
        <v>22</v>
      </c>
      <c r="G22" s="117"/>
      <c r="H22" s="228"/>
      <c r="I22" s="177"/>
      <c r="J22" s="51"/>
      <c r="K22" s="103"/>
      <c r="L22" s="397">
        <f>L21/23.5</f>
        <v>32.400851063829784</v>
      </c>
      <c r="M22" s="134"/>
      <c r="N22" s="134"/>
      <c r="O22" s="51"/>
      <c r="P22" s="51"/>
      <c r="Q22" s="109"/>
      <c r="R22" s="177"/>
      <c r="S22" s="51"/>
      <c r="T22" s="51"/>
      <c r="U22" s="51"/>
      <c r="V22" s="51"/>
      <c r="W22" s="51"/>
      <c r="X22" s="51"/>
      <c r="Y22" s="103"/>
    </row>
    <row r="23" spans="2:25" x14ac:dyDescent="0.35">
      <c r="B23" s="9"/>
      <c r="C23" s="9"/>
      <c r="D23" s="200"/>
      <c r="E23" s="203"/>
      <c r="F23" s="28"/>
      <c r="G23" s="28"/>
      <c r="H23" s="188"/>
      <c r="I23" s="189"/>
      <c r="J23" s="188"/>
      <c r="K23" s="28"/>
      <c r="L23" s="190"/>
      <c r="M23" s="28"/>
      <c r="N23" s="28"/>
      <c r="O23" s="28"/>
      <c r="P23" s="191"/>
      <c r="Q23" s="191"/>
      <c r="R23" s="191"/>
      <c r="S23" s="191"/>
      <c r="T23" s="191"/>
    </row>
  </sheetData>
  <mergeCells count="11">
    <mergeCell ref="M4:Q4"/>
    <mergeCell ref="R4:Y4"/>
    <mergeCell ref="B4:B5"/>
    <mergeCell ref="D4:D5"/>
    <mergeCell ref="C4:C5"/>
    <mergeCell ref="F4:F5"/>
    <mergeCell ref="E4:E5"/>
    <mergeCell ref="G4:G5"/>
    <mergeCell ref="H4:H5"/>
    <mergeCell ref="I4:K4"/>
    <mergeCell ref="L4:L5"/>
  </mergeCells>
  <pageMargins left="0.7" right="0.7" top="0.75" bottom="0.75" header="0.3" footer="0.3"/>
  <pageSetup paperSize="9" scale="3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AB44"/>
  <sheetViews>
    <sheetView topLeftCell="A7" zoomScale="62" zoomScaleNormal="62" workbookViewId="0">
      <selection activeCell="D23" sqref="D23:Y23"/>
    </sheetView>
  </sheetViews>
  <sheetFormatPr defaultRowHeight="14.5" x14ac:dyDescent="0.35"/>
  <cols>
    <col min="2" max="2" width="20" customWidth="1"/>
    <col min="3" max="3" width="20.7265625" customWidth="1"/>
    <col min="4" max="4" width="20.453125" style="5" customWidth="1"/>
    <col min="5" max="5" width="19" customWidth="1"/>
    <col min="6" max="6" width="60.1796875" customWidth="1"/>
    <col min="7" max="7" width="13.81640625" customWidth="1"/>
    <col min="8" max="8" width="10.81640625" customWidth="1"/>
    <col min="9" max="9" width="11.54296875" customWidth="1"/>
    <col min="10" max="10" width="11.26953125" customWidth="1"/>
    <col min="11" max="11" width="17.54296875" customWidth="1"/>
    <col min="12" max="12" width="21.81640625" customWidth="1"/>
    <col min="13" max="13" width="11.26953125" customWidth="1"/>
    <col min="16" max="16" width="10.54296875" customWidth="1"/>
    <col min="23" max="23" width="12.7265625" customWidth="1"/>
    <col min="24" max="24" width="11.54296875" customWidth="1"/>
  </cols>
  <sheetData>
    <row r="2" spans="2:25" ht="23" x14ac:dyDescent="0.5">
      <c r="B2" s="553" t="s">
        <v>1</v>
      </c>
      <c r="C2" s="553"/>
      <c r="D2" s="554"/>
      <c r="E2" s="553" t="s">
        <v>3</v>
      </c>
      <c r="F2" s="553"/>
      <c r="G2" s="555" t="s">
        <v>2</v>
      </c>
      <c r="H2" s="554">
        <v>2</v>
      </c>
      <c r="I2" s="6"/>
      <c r="L2" s="8"/>
      <c r="M2" s="7"/>
      <c r="N2" s="1"/>
      <c r="O2" s="2"/>
    </row>
    <row r="3" spans="2:25" ht="15" thickBot="1" x14ac:dyDescent="0.4">
      <c r="B3" s="1"/>
      <c r="C3" s="1"/>
      <c r="D3" s="3"/>
      <c r="E3" s="1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5" s="16" customFormat="1" ht="31.5" customHeight="1" thickBot="1" x14ac:dyDescent="0.4">
      <c r="B4" s="896" t="s">
        <v>0</v>
      </c>
      <c r="C4" s="896"/>
      <c r="D4" s="898" t="s">
        <v>148</v>
      </c>
      <c r="E4" s="896" t="s">
        <v>38</v>
      </c>
      <c r="F4" s="898" t="s">
        <v>37</v>
      </c>
      <c r="G4" s="898" t="s">
        <v>26</v>
      </c>
      <c r="H4" s="898" t="s">
        <v>36</v>
      </c>
      <c r="I4" s="902" t="s">
        <v>23</v>
      </c>
      <c r="J4" s="903"/>
      <c r="K4" s="904"/>
      <c r="L4" s="899" t="s">
        <v>149</v>
      </c>
      <c r="M4" s="889" t="s">
        <v>24</v>
      </c>
      <c r="N4" s="890"/>
      <c r="O4" s="891"/>
      <c r="P4" s="891"/>
      <c r="Q4" s="892"/>
      <c r="R4" s="902" t="s">
        <v>25</v>
      </c>
      <c r="S4" s="905"/>
      <c r="T4" s="905"/>
      <c r="U4" s="905"/>
      <c r="V4" s="905"/>
      <c r="W4" s="905"/>
      <c r="X4" s="905"/>
      <c r="Y4" s="906"/>
    </row>
    <row r="5" spans="2:25" s="16" customFormat="1" ht="31.5" thickBot="1" x14ac:dyDescent="0.4">
      <c r="B5" s="897"/>
      <c r="C5" s="897"/>
      <c r="D5" s="897"/>
      <c r="E5" s="897"/>
      <c r="F5" s="897"/>
      <c r="G5" s="897"/>
      <c r="H5" s="897"/>
      <c r="I5" s="442" t="s">
        <v>27</v>
      </c>
      <c r="J5" s="410" t="s">
        <v>28</v>
      </c>
      <c r="K5" s="535" t="s">
        <v>29</v>
      </c>
      <c r="L5" s="900"/>
      <c r="M5" s="431" t="s">
        <v>30</v>
      </c>
      <c r="N5" s="431" t="s">
        <v>105</v>
      </c>
      <c r="O5" s="431" t="s">
        <v>31</v>
      </c>
      <c r="P5" s="439" t="s">
        <v>106</v>
      </c>
      <c r="Q5" s="431" t="s">
        <v>107</v>
      </c>
      <c r="R5" s="431" t="s">
        <v>32</v>
      </c>
      <c r="S5" s="431" t="s">
        <v>33</v>
      </c>
      <c r="T5" s="431" t="s">
        <v>34</v>
      </c>
      <c r="U5" s="431" t="s">
        <v>35</v>
      </c>
      <c r="V5" s="431" t="s">
        <v>108</v>
      </c>
      <c r="W5" s="431" t="s">
        <v>109</v>
      </c>
      <c r="X5" s="431" t="s">
        <v>110</v>
      </c>
      <c r="Y5" s="531" t="s">
        <v>111</v>
      </c>
    </row>
    <row r="6" spans="2:25" s="16" customFormat="1" ht="26.5" customHeight="1" x14ac:dyDescent="0.35">
      <c r="B6" s="557" t="s">
        <v>6</v>
      </c>
      <c r="C6" s="443"/>
      <c r="D6" s="313" t="s">
        <v>43</v>
      </c>
      <c r="E6" s="483" t="s">
        <v>20</v>
      </c>
      <c r="F6" s="575" t="s">
        <v>40</v>
      </c>
      <c r="G6" s="458">
        <v>17</v>
      </c>
      <c r="H6" s="261"/>
      <c r="I6" s="226">
        <v>1.7</v>
      </c>
      <c r="J6" s="37">
        <v>4.42</v>
      </c>
      <c r="K6" s="38">
        <v>0.85</v>
      </c>
      <c r="L6" s="380">
        <v>49.98</v>
      </c>
      <c r="M6" s="226">
        <v>0</v>
      </c>
      <c r="N6" s="37">
        <v>0</v>
      </c>
      <c r="O6" s="37">
        <v>0.1</v>
      </c>
      <c r="P6" s="37">
        <v>0</v>
      </c>
      <c r="Q6" s="42">
        <v>0</v>
      </c>
      <c r="R6" s="226">
        <v>25.16</v>
      </c>
      <c r="S6" s="37">
        <v>18.190000000000001</v>
      </c>
      <c r="T6" s="37">
        <v>3.74</v>
      </c>
      <c r="U6" s="37">
        <v>0.1</v>
      </c>
      <c r="V6" s="37">
        <v>0</v>
      </c>
      <c r="W6" s="37">
        <v>0</v>
      </c>
      <c r="X6" s="37">
        <v>0</v>
      </c>
      <c r="Y6" s="38">
        <v>0</v>
      </c>
    </row>
    <row r="7" spans="2:25" s="16" customFormat="1" ht="26.5" customHeight="1" x14ac:dyDescent="0.35">
      <c r="B7" s="556"/>
      <c r="C7" s="124"/>
      <c r="D7" s="90">
        <v>227</v>
      </c>
      <c r="E7" s="147" t="s">
        <v>60</v>
      </c>
      <c r="F7" s="576" t="s">
        <v>104</v>
      </c>
      <c r="G7" s="532">
        <v>150</v>
      </c>
      <c r="H7" s="147"/>
      <c r="I7" s="212">
        <v>4.3499999999999996</v>
      </c>
      <c r="J7" s="75">
        <v>3.9</v>
      </c>
      <c r="K7" s="183">
        <v>20.399999999999999</v>
      </c>
      <c r="L7" s="330">
        <v>134.25</v>
      </c>
      <c r="M7" s="212">
        <v>0.12</v>
      </c>
      <c r="N7" s="75">
        <v>0.08</v>
      </c>
      <c r="O7" s="75">
        <v>0</v>
      </c>
      <c r="P7" s="75">
        <v>19.5</v>
      </c>
      <c r="Q7" s="76">
        <v>0.08</v>
      </c>
      <c r="R7" s="212">
        <v>7.92</v>
      </c>
      <c r="S7" s="75">
        <v>109.87</v>
      </c>
      <c r="T7" s="75">
        <v>73.540000000000006</v>
      </c>
      <c r="U7" s="75">
        <v>2.46</v>
      </c>
      <c r="V7" s="75">
        <v>137.4</v>
      </c>
      <c r="W7" s="75">
        <v>2E-3</v>
      </c>
      <c r="X7" s="75">
        <v>2E-3</v>
      </c>
      <c r="Y7" s="183">
        <v>8.9999999999999993E-3</v>
      </c>
    </row>
    <row r="8" spans="2:25" s="16" customFormat="1" ht="44.25" customHeight="1" x14ac:dyDescent="0.35">
      <c r="B8" s="130"/>
      <c r="C8" s="649" t="s">
        <v>69</v>
      </c>
      <c r="D8" s="143">
        <v>240</v>
      </c>
      <c r="E8" s="446" t="s">
        <v>10</v>
      </c>
      <c r="F8" s="577" t="s">
        <v>112</v>
      </c>
      <c r="G8" s="422">
        <v>90</v>
      </c>
      <c r="H8" s="143"/>
      <c r="I8" s="269">
        <v>20.18</v>
      </c>
      <c r="J8" s="58">
        <v>20.309999999999999</v>
      </c>
      <c r="K8" s="59">
        <v>2.1</v>
      </c>
      <c r="L8" s="745">
        <v>274</v>
      </c>
      <c r="M8" s="269">
        <v>0.08</v>
      </c>
      <c r="N8" s="58">
        <v>0.19</v>
      </c>
      <c r="O8" s="58">
        <v>1.5</v>
      </c>
      <c r="P8" s="58">
        <v>220</v>
      </c>
      <c r="Q8" s="99">
        <v>0.43</v>
      </c>
      <c r="R8" s="269">
        <v>154.86000000000001</v>
      </c>
      <c r="S8" s="58">
        <v>222.03</v>
      </c>
      <c r="T8" s="58">
        <v>26.49</v>
      </c>
      <c r="U8" s="58">
        <v>1.49</v>
      </c>
      <c r="V8" s="58">
        <v>237.8</v>
      </c>
      <c r="W8" s="58">
        <v>4.4999999999999997E-3</v>
      </c>
      <c r="X8" s="58">
        <v>2.5000000000000001E-3</v>
      </c>
      <c r="Y8" s="59">
        <v>0.11</v>
      </c>
    </row>
    <row r="9" spans="2:25" s="16" customFormat="1" ht="44.25" customHeight="1" x14ac:dyDescent="0.35">
      <c r="B9" s="481"/>
      <c r="C9" s="502" t="s">
        <v>116</v>
      </c>
      <c r="D9" s="144">
        <v>81</v>
      </c>
      <c r="E9" s="572" t="s">
        <v>10</v>
      </c>
      <c r="F9" s="460" t="s">
        <v>67</v>
      </c>
      <c r="G9" s="580">
        <v>90</v>
      </c>
      <c r="H9" s="161"/>
      <c r="I9" s="209">
        <v>22.41</v>
      </c>
      <c r="J9" s="64">
        <v>15.3</v>
      </c>
      <c r="K9" s="97">
        <v>0.54</v>
      </c>
      <c r="L9" s="345">
        <v>229.77</v>
      </c>
      <c r="M9" s="209">
        <v>0.05</v>
      </c>
      <c r="N9" s="64">
        <v>0.14000000000000001</v>
      </c>
      <c r="O9" s="64">
        <v>1.24</v>
      </c>
      <c r="P9" s="64">
        <v>28.8</v>
      </c>
      <c r="Q9" s="416">
        <v>0</v>
      </c>
      <c r="R9" s="209">
        <v>27.54</v>
      </c>
      <c r="S9" s="64">
        <v>170.72</v>
      </c>
      <c r="T9" s="64">
        <v>21.15</v>
      </c>
      <c r="U9" s="64">
        <v>1.2</v>
      </c>
      <c r="V9" s="64">
        <v>240.57</v>
      </c>
      <c r="W9" s="64">
        <v>4.0000000000000001E-3</v>
      </c>
      <c r="X9" s="64">
        <v>0</v>
      </c>
      <c r="Y9" s="97">
        <v>0.14000000000000001</v>
      </c>
    </row>
    <row r="10" spans="2:25" s="16" customFormat="1" ht="37.5" customHeight="1" x14ac:dyDescent="0.35">
      <c r="B10" s="556"/>
      <c r="C10" s="606"/>
      <c r="D10" s="89">
        <v>104</v>
      </c>
      <c r="E10" s="146" t="s">
        <v>18</v>
      </c>
      <c r="F10" s="393" t="s">
        <v>124</v>
      </c>
      <c r="G10" s="469">
        <v>200</v>
      </c>
      <c r="H10" s="89"/>
      <c r="I10" s="207">
        <v>0</v>
      </c>
      <c r="J10" s="15">
        <v>0</v>
      </c>
      <c r="K10" s="39">
        <v>19.2</v>
      </c>
      <c r="L10" s="215">
        <v>76.8</v>
      </c>
      <c r="M10" s="207">
        <v>0.16</v>
      </c>
      <c r="N10" s="15">
        <v>0.01</v>
      </c>
      <c r="O10" s="15">
        <v>9.16</v>
      </c>
      <c r="P10" s="15">
        <v>99</v>
      </c>
      <c r="Q10" s="18">
        <v>1.1499999999999999</v>
      </c>
      <c r="R10" s="207">
        <v>0.76</v>
      </c>
      <c r="S10" s="15">
        <v>0</v>
      </c>
      <c r="T10" s="15">
        <v>0</v>
      </c>
      <c r="U10" s="15">
        <v>0</v>
      </c>
      <c r="V10" s="15">
        <v>0</v>
      </c>
      <c r="W10" s="15">
        <v>0</v>
      </c>
      <c r="X10" s="15">
        <v>0</v>
      </c>
      <c r="Y10" s="39">
        <v>0</v>
      </c>
    </row>
    <row r="11" spans="2:25" s="16" customFormat="1" ht="26.5" customHeight="1" x14ac:dyDescent="0.35">
      <c r="B11" s="556"/>
      <c r="C11" s="606"/>
      <c r="D11" s="330">
        <v>119</v>
      </c>
      <c r="E11" s="148" t="s">
        <v>14</v>
      </c>
      <c r="F11" s="578" t="s">
        <v>19</v>
      </c>
      <c r="G11" s="159">
        <v>20</v>
      </c>
      <c r="H11" s="110"/>
      <c r="I11" s="207">
        <v>1.4</v>
      </c>
      <c r="J11" s="15">
        <v>0.14000000000000001</v>
      </c>
      <c r="K11" s="39">
        <v>8.8000000000000007</v>
      </c>
      <c r="L11" s="215">
        <v>48</v>
      </c>
      <c r="M11" s="207">
        <v>0.02</v>
      </c>
      <c r="N11" s="15">
        <v>6.0000000000000001E-3</v>
      </c>
      <c r="O11" s="15">
        <v>0</v>
      </c>
      <c r="P11" s="15">
        <v>0</v>
      </c>
      <c r="Q11" s="39">
        <v>0</v>
      </c>
      <c r="R11" s="17">
        <v>7.4</v>
      </c>
      <c r="S11" s="15">
        <v>43.6</v>
      </c>
      <c r="T11" s="15">
        <v>13</v>
      </c>
      <c r="U11" s="17">
        <v>0.56000000000000005</v>
      </c>
      <c r="V11" s="15">
        <v>18.600000000000001</v>
      </c>
      <c r="W11" s="15">
        <v>5.9999999999999995E-4</v>
      </c>
      <c r="X11" s="17">
        <v>1E-3</v>
      </c>
      <c r="Y11" s="39">
        <v>0</v>
      </c>
    </row>
    <row r="12" spans="2:25" s="16" customFormat="1" ht="26.5" customHeight="1" x14ac:dyDescent="0.35">
      <c r="B12" s="556"/>
      <c r="C12" s="606"/>
      <c r="D12" s="110">
        <v>120</v>
      </c>
      <c r="E12" s="148" t="s">
        <v>15</v>
      </c>
      <c r="F12" s="578" t="s">
        <v>44</v>
      </c>
      <c r="G12" s="114">
        <v>25</v>
      </c>
      <c r="H12" s="332"/>
      <c r="I12" s="236">
        <v>1.42</v>
      </c>
      <c r="J12" s="20">
        <v>0.27</v>
      </c>
      <c r="K12" s="46">
        <v>9.3000000000000007</v>
      </c>
      <c r="L12" s="235">
        <v>45.32</v>
      </c>
      <c r="M12" s="236">
        <v>0.02</v>
      </c>
      <c r="N12" s="20">
        <v>0.03</v>
      </c>
      <c r="O12" s="20">
        <v>0.1</v>
      </c>
      <c r="P12" s="20">
        <v>0</v>
      </c>
      <c r="Q12" s="21">
        <v>0</v>
      </c>
      <c r="R12" s="236">
        <v>8.5</v>
      </c>
      <c r="S12" s="20">
        <v>30</v>
      </c>
      <c r="T12" s="20">
        <v>10.25</v>
      </c>
      <c r="U12" s="20">
        <v>0.56999999999999995</v>
      </c>
      <c r="V12" s="20">
        <v>91.87</v>
      </c>
      <c r="W12" s="20">
        <v>2.5000000000000001E-3</v>
      </c>
      <c r="X12" s="20">
        <v>2.5000000000000001E-3</v>
      </c>
      <c r="Y12" s="46">
        <v>0.02</v>
      </c>
    </row>
    <row r="13" spans="2:25" s="16" customFormat="1" ht="26.5" customHeight="1" x14ac:dyDescent="0.35">
      <c r="B13" s="556"/>
      <c r="C13" s="649" t="s">
        <v>69</v>
      </c>
      <c r="D13" s="143"/>
      <c r="E13" s="446"/>
      <c r="F13" s="365" t="s">
        <v>21</v>
      </c>
      <c r="G13" s="470">
        <f>G6+G7+G8+G10+G11+G12</f>
        <v>502</v>
      </c>
      <c r="H13" s="401">
        <f t="shared" ref="H13" si="0">H6+H7+H8+H10+H11+H12</f>
        <v>0</v>
      </c>
      <c r="I13" s="401">
        <f>I6+I7+I8+I10+I11+I12</f>
        <v>29.049999999999997</v>
      </c>
      <c r="J13" s="367">
        <f t="shared" ref="J13:Y13" si="1">J6+J7+J8+J10+J11+J12</f>
        <v>29.04</v>
      </c>
      <c r="K13" s="641">
        <f t="shared" si="1"/>
        <v>60.649999999999991</v>
      </c>
      <c r="L13" s="366">
        <f t="shared" si="1"/>
        <v>628.35</v>
      </c>
      <c r="M13" s="401">
        <f t="shared" si="1"/>
        <v>0.4</v>
      </c>
      <c r="N13" s="367">
        <f t="shared" si="1"/>
        <v>0.31600000000000006</v>
      </c>
      <c r="O13" s="367">
        <f t="shared" si="1"/>
        <v>10.86</v>
      </c>
      <c r="P13" s="367">
        <f t="shared" si="1"/>
        <v>338.5</v>
      </c>
      <c r="Q13" s="641">
        <f t="shared" si="1"/>
        <v>1.66</v>
      </c>
      <c r="R13" s="401">
        <f t="shared" si="1"/>
        <v>204.6</v>
      </c>
      <c r="S13" s="367">
        <f t="shared" si="1"/>
        <v>423.69000000000005</v>
      </c>
      <c r="T13" s="367">
        <f t="shared" si="1"/>
        <v>127.02</v>
      </c>
      <c r="U13" s="367">
        <f t="shared" si="1"/>
        <v>5.18</v>
      </c>
      <c r="V13" s="367">
        <f t="shared" si="1"/>
        <v>485.67000000000007</v>
      </c>
      <c r="W13" s="367">
        <f t="shared" si="1"/>
        <v>9.5999999999999992E-3</v>
      </c>
      <c r="X13" s="367">
        <f t="shared" si="1"/>
        <v>8.0000000000000002E-3</v>
      </c>
      <c r="Y13" s="641">
        <f t="shared" si="1"/>
        <v>0.13899999999999998</v>
      </c>
    </row>
    <row r="14" spans="2:25" s="16" customFormat="1" ht="26.5" customHeight="1" x14ac:dyDescent="0.35">
      <c r="B14" s="556"/>
      <c r="C14" s="650" t="s">
        <v>116</v>
      </c>
      <c r="D14" s="461"/>
      <c r="E14" s="573"/>
      <c r="F14" s="369" t="s">
        <v>21</v>
      </c>
      <c r="G14" s="471">
        <f>G6+G7+G9+G10+G11+G12</f>
        <v>502</v>
      </c>
      <c r="H14" s="402">
        <f t="shared" ref="H14:Y14" si="2">H6+H7+H9+H10+H11+H12</f>
        <v>0</v>
      </c>
      <c r="I14" s="255">
        <f t="shared" si="2"/>
        <v>31.28</v>
      </c>
      <c r="J14" s="384">
        <f t="shared" si="2"/>
        <v>24.03</v>
      </c>
      <c r="K14" s="642">
        <f t="shared" si="2"/>
        <v>59.089999999999989</v>
      </c>
      <c r="L14" s="385">
        <f t="shared" si="2"/>
        <v>584.12</v>
      </c>
      <c r="M14" s="255">
        <f t="shared" si="2"/>
        <v>0.37</v>
      </c>
      <c r="N14" s="384">
        <f t="shared" si="2"/>
        <v>0.26600000000000001</v>
      </c>
      <c r="O14" s="384">
        <f t="shared" si="2"/>
        <v>10.6</v>
      </c>
      <c r="P14" s="384">
        <f t="shared" si="2"/>
        <v>147.30000000000001</v>
      </c>
      <c r="Q14" s="642">
        <f t="shared" si="2"/>
        <v>1.23</v>
      </c>
      <c r="R14" s="255">
        <f t="shared" si="2"/>
        <v>77.28</v>
      </c>
      <c r="S14" s="384">
        <f t="shared" si="2"/>
        <v>372.38</v>
      </c>
      <c r="T14" s="384">
        <f t="shared" si="2"/>
        <v>121.68</v>
      </c>
      <c r="U14" s="384">
        <f t="shared" si="2"/>
        <v>4.8900000000000006</v>
      </c>
      <c r="V14" s="384">
        <f t="shared" si="2"/>
        <v>488.44000000000005</v>
      </c>
      <c r="W14" s="384">
        <f t="shared" si="2"/>
        <v>9.1000000000000004E-3</v>
      </c>
      <c r="X14" s="384">
        <f t="shared" si="2"/>
        <v>5.4999999999999997E-3</v>
      </c>
      <c r="Y14" s="642">
        <f t="shared" si="2"/>
        <v>0.16900000000000001</v>
      </c>
    </row>
    <row r="15" spans="2:25" s="16" customFormat="1" ht="26.5" customHeight="1" x14ac:dyDescent="0.35">
      <c r="B15" s="556"/>
      <c r="C15" s="649" t="s">
        <v>69</v>
      </c>
      <c r="D15" s="423"/>
      <c r="E15" s="428"/>
      <c r="F15" s="365" t="s">
        <v>22</v>
      </c>
      <c r="G15" s="424"/>
      <c r="H15" s="423"/>
      <c r="I15" s="269"/>
      <c r="J15" s="58"/>
      <c r="K15" s="59"/>
      <c r="L15" s="491">
        <f>L13/23.5</f>
        <v>26.738297872340425</v>
      </c>
      <c r="M15" s="269"/>
      <c r="N15" s="58"/>
      <c r="O15" s="58"/>
      <c r="P15" s="58"/>
      <c r="Q15" s="99"/>
      <c r="R15" s="269"/>
      <c r="S15" s="58"/>
      <c r="T15" s="58"/>
      <c r="U15" s="58"/>
      <c r="V15" s="58"/>
      <c r="W15" s="58"/>
      <c r="X15" s="58"/>
      <c r="Y15" s="59"/>
    </row>
    <row r="16" spans="2:25" s="16" customFormat="1" ht="26.5" customHeight="1" thickBot="1" x14ac:dyDescent="0.4">
      <c r="B16" s="570"/>
      <c r="C16" s="651" t="s">
        <v>116</v>
      </c>
      <c r="D16" s="145"/>
      <c r="E16" s="488"/>
      <c r="F16" s="370" t="s">
        <v>22</v>
      </c>
      <c r="G16" s="425"/>
      <c r="H16" s="145"/>
      <c r="I16" s="492"/>
      <c r="J16" s="493"/>
      <c r="K16" s="494"/>
      <c r="L16" s="495">
        <f>L14/23.5</f>
        <v>24.856170212765957</v>
      </c>
      <c r="M16" s="492"/>
      <c r="N16" s="493"/>
      <c r="O16" s="493"/>
      <c r="P16" s="493"/>
      <c r="Q16" s="496"/>
      <c r="R16" s="492"/>
      <c r="S16" s="493"/>
      <c r="T16" s="493"/>
      <c r="U16" s="493"/>
      <c r="V16" s="493"/>
      <c r="W16" s="493"/>
      <c r="X16" s="493"/>
      <c r="Y16" s="494"/>
    </row>
    <row r="17" spans="2:28" s="16" customFormat="1" ht="26.5" customHeight="1" x14ac:dyDescent="0.35">
      <c r="B17" s="626"/>
      <c r="C17" s="652"/>
      <c r="D17" s="341">
        <v>13</v>
      </c>
      <c r="E17" s="574" t="s">
        <v>20</v>
      </c>
      <c r="F17" s="329" t="s">
        <v>54</v>
      </c>
      <c r="G17" s="341">
        <v>60</v>
      </c>
      <c r="H17" s="579"/>
      <c r="I17" s="302">
        <v>1.2</v>
      </c>
      <c r="J17" s="49">
        <v>4.26</v>
      </c>
      <c r="K17" s="50">
        <v>6.18</v>
      </c>
      <c r="L17" s="519">
        <v>67.92</v>
      </c>
      <c r="M17" s="302">
        <v>0.03</v>
      </c>
      <c r="N17" s="49">
        <v>0.02</v>
      </c>
      <c r="O17" s="49">
        <v>7.44</v>
      </c>
      <c r="P17" s="49">
        <v>930</v>
      </c>
      <c r="Q17" s="338">
        <v>0</v>
      </c>
      <c r="R17" s="302">
        <v>24.87</v>
      </c>
      <c r="S17" s="49">
        <v>42.95</v>
      </c>
      <c r="T17" s="49">
        <v>26.03</v>
      </c>
      <c r="U17" s="49">
        <v>0.76</v>
      </c>
      <c r="V17" s="49">
        <v>199.1</v>
      </c>
      <c r="W17" s="49">
        <v>2E-3</v>
      </c>
      <c r="X17" s="49">
        <v>0</v>
      </c>
      <c r="Y17" s="50">
        <v>0.04</v>
      </c>
    </row>
    <row r="18" spans="2:28" s="16" customFormat="1" ht="26.5" customHeight="1" x14ac:dyDescent="0.35">
      <c r="B18" s="599" t="s">
        <v>7</v>
      </c>
      <c r="C18" s="319"/>
      <c r="D18" s="90">
        <v>36</v>
      </c>
      <c r="E18" s="147" t="s">
        <v>9</v>
      </c>
      <c r="F18" s="137" t="s">
        <v>45</v>
      </c>
      <c r="G18" s="459">
        <v>200</v>
      </c>
      <c r="H18" s="90"/>
      <c r="I18" s="212">
        <v>5</v>
      </c>
      <c r="J18" s="75">
        <v>8.6</v>
      </c>
      <c r="K18" s="183">
        <v>12.6</v>
      </c>
      <c r="L18" s="330">
        <v>147.80000000000001</v>
      </c>
      <c r="M18" s="212">
        <v>0.1</v>
      </c>
      <c r="N18" s="75">
        <v>0.08</v>
      </c>
      <c r="O18" s="75">
        <v>10.08</v>
      </c>
      <c r="P18" s="75">
        <v>96</v>
      </c>
      <c r="Q18" s="76">
        <v>5.1999999999999998E-2</v>
      </c>
      <c r="R18" s="212">
        <v>41.98</v>
      </c>
      <c r="S18" s="75">
        <v>122.08</v>
      </c>
      <c r="T18" s="75">
        <v>36.96</v>
      </c>
      <c r="U18" s="75">
        <v>11.18</v>
      </c>
      <c r="V18" s="75">
        <v>321.39999999999998</v>
      </c>
      <c r="W18" s="75">
        <v>4.0000000000000001E-3</v>
      </c>
      <c r="X18" s="75">
        <v>0</v>
      </c>
      <c r="Y18" s="183">
        <v>0.2</v>
      </c>
    </row>
    <row r="19" spans="2:28" s="16" customFormat="1" ht="26.5" customHeight="1" x14ac:dyDescent="0.35">
      <c r="B19" s="599"/>
      <c r="C19" s="758" t="s">
        <v>69</v>
      </c>
      <c r="D19" s="422">
        <v>84</v>
      </c>
      <c r="E19" s="143" t="s">
        <v>10</v>
      </c>
      <c r="F19" s="577" t="s">
        <v>154</v>
      </c>
      <c r="G19" s="581">
        <v>90</v>
      </c>
      <c r="H19" s="446"/>
      <c r="I19" s="707">
        <v>16.690000000000001</v>
      </c>
      <c r="J19" s="708">
        <v>13.86</v>
      </c>
      <c r="K19" s="709">
        <v>10.69</v>
      </c>
      <c r="L19" s="710">
        <v>234.91</v>
      </c>
      <c r="M19" s="707">
        <v>0.08</v>
      </c>
      <c r="N19" s="708">
        <v>0.12</v>
      </c>
      <c r="O19" s="708">
        <v>1.08</v>
      </c>
      <c r="P19" s="708">
        <v>20</v>
      </c>
      <c r="Q19" s="711">
        <v>0.04</v>
      </c>
      <c r="R19" s="707">
        <v>26.61</v>
      </c>
      <c r="S19" s="708">
        <v>140.63</v>
      </c>
      <c r="T19" s="708">
        <v>18.5</v>
      </c>
      <c r="U19" s="708">
        <v>1.21</v>
      </c>
      <c r="V19" s="708">
        <v>197.66</v>
      </c>
      <c r="W19" s="708">
        <v>4.0000000000000001E-3</v>
      </c>
      <c r="X19" s="708">
        <v>1E-3</v>
      </c>
      <c r="Y19" s="709">
        <v>0.1</v>
      </c>
    </row>
    <row r="20" spans="2:28" s="16" customFormat="1" ht="39.75" customHeight="1" x14ac:dyDescent="0.35">
      <c r="B20" s="588"/>
      <c r="C20" s="754" t="s">
        <v>116</v>
      </c>
      <c r="D20" s="503"/>
      <c r="E20" s="144" t="s">
        <v>10</v>
      </c>
      <c r="F20" s="460" t="s">
        <v>172</v>
      </c>
      <c r="G20" s="580">
        <v>90</v>
      </c>
      <c r="H20" s="161"/>
      <c r="I20" s="299">
        <v>20.25</v>
      </c>
      <c r="J20" s="55">
        <v>15.57</v>
      </c>
      <c r="K20" s="70">
        <v>2.34</v>
      </c>
      <c r="L20" s="298">
        <v>230.13</v>
      </c>
      <c r="M20" s="299">
        <v>0.06</v>
      </c>
      <c r="N20" s="55">
        <v>0.13</v>
      </c>
      <c r="O20" s="55">
        <v>8.5</v>
      </c>
      <c r="P20" s="55">
        <v>199.8</v>
      </c>
      <c r="Q20" s="56">
        <v>0</v>
      </c>
      <c r="R20" s="299">
        <v>41.24</v>
      </c>
      <c r="S20" s="55">
        <v>108.78</v>
      </c>
      <c r="T20" s="55">
        <v>23.68</v>
      </c>
      <c r="U20" s="55">
        <v>1.39</v>
      </c>
      <c r="V20" s="55">
        <v>287.2</v>
      </c>
      <c r="W20" s="55">
        <v>5.0000000000000001E-3</v>
      </c>
      <c r="X20" s="55">
        <v>8.9999999999999998E-4</v>
      </c>
      <c r="Y20" s="70">
        <v>0.13</v>
      </c>
      <c r="AA20" s="427"/>
      <c r="AB20" s="72"/>
    </row>
    <row r="21" spans="2:28" s="16" customFormat="1" ht="33" customHeight="1" x14ac:dyDescent="0.35">
      <c r="B21" s="588"/>
      <c r="C21" s="758" t="s">
        <v>69</v>
      </c>
      <c r="D21" s="422">
        <v>50</v>
      </c>
      <c r="E21" s="143" t="s">
        <v>60</v>
      </c>
      <c r="F21" s="654" t="s">
        <v>88</v>
      </c>
      <c r="G21" s="422">
        <v>150</v>
      </c>
      <c r="H21" s="446"/>
      <c r="I21" s="662">
        <v>3.3</v>
      </c>
      <c r="J21" s="656">
        <v>7.8</v>
      </c>
      <c r="K21" s="712">
        <v>22.35</v>
      </c>
      <c r="L21" s="713">
        <v>173.1</v>
      </c>
      <c r="M21" s="269">
        <v>0.14000000000000001</v>
      </c>
      <c r="N21" s="58">
        <v>0.12</v>
      </c>
      <c r="O21" s="58">
        <v>18.149999999999999</v>
      </c>
      <c r="P21" s="58">
        <v>21.6</v>
      </c>
      <c r="Q21" s="99">
        <v>0.1</v>
      </c>
      <c r="R21" s="269">
        <v>36.36</v>
      </c>
      <c r="S21" s="58">
        <v>85.5</v>
      </c>
      <c r="T21" s="58">
        <v>27.8</v>
      </c>
      <c r="U21" s="58">
        <v>1.1399999999999999</v>
      </c>
      <c r="V21" s="58">
        <v>701.4</v>
      </c>
      <c r="W21" s="58">
        <v>8.0000000000000002E-3</v>
      </c>
      <c r="X21" s="58">
        <v>2E-3</v>
      </c>
      <c r="Y21" s="59">
        <v>4.2000000000000003E-2</v>
      </c>
      <c r="AA21" s="427"/>
      <c r="AB21" s="72"/>
    </row>
    <row r="22" spans="2:28" s="16" customFormat="1" ht="33" customHeight="1" x14ac:dyDescent="0.35">
      <c r="B22" s="588"/>
      <c r="C22" s="754" t="s">
        <v>116</v>
      </c>
      <c r="D22" s="503">
        <v>51</v>
      </c>
      <c r="E22" s="144" t="s">
        <v>60</v>
      </c>
      <c r="F22" s="714" t="s">
        <v>173</v>
      </c>
      <c r="G22" s="503">
        <v>150</v>
      </c>
      <c r="H22" s="144"/>
      <c r="I22" s="701">
        <v>3.3</v>
      </c>
      <c r="J22" s="702">
        <v>3.9</v>
      </c>
      <c r="K22" s="703">
        <v>25.69</v>
      </c>
      <c r="L22" s="704">
        <v>151.35</v>
      </c>
      <c r="M22" s="209">
        <v>0.15</v>
      </c>
      <c r="N22" s="64">
        <v>0.09</v>
      </c>
      <c r="O22" s="64">
        <v>21</v>
      </c>
      <c r="P22" s="64">
        <v>0</v>
      </c>
      <c r="Q22" s="416">
        <v>0</v>
      </c>
      <c r="R22" s="209">
        <v>14.01</v>
      </c>
      <c r="S22" s="64">
        <v>78.63</v>
      </c>
      <c r="T22" s="64">
        <v>29.37</v>
      </c>
      <c r="U22" s="64">
        <v>1.32</v>
      </c>
      <c r="V22" s="64">
        <v>809.4</v>
      </c>
      <c r="W22" s="64">
        <v>8.0000000000000002E-3</v>
      </c>
      <c r="X22" s="64">
        <v>5.9999999999999995E-4</v>
      </c>
      <c r="Y22" s="97">
        <v>4.4999999999999998E-2</v>
      </c>
      <c r="AA22" s="427"/>
      <c r="AB22" s="72"/>
    </row>
    <row r="23" spans="2:28" s="16" customFormat="1" ht="51" customHeight="1" x14ac:dyDescent="0.35">
      <c r="B23" s="588"/>
      <c r="C23" s="319"/>
      <c r="D23" s="459">
        <v>104</v>
      </c>
      <c r="E23" s="213" t="s">
        <v>18</v>
      </c>
      <c r="F23" s="536" t="s">
        <v>125</v>
      </c>
      <c r="G23" s="540">
        <v>200</v>
      </c>
      <c r="H23" s="89"/>
      <c r="I23" s="207">
        <v>0</v>
      </c>
      <c r="J23" s="15">
        <v>0</v>
      </c>
      <c r="K23" s="39">
        <v>19.2</v>
      </c>
      <c r="L23" s="164">
        <v>76.8</v>
      </c>
      <c r="M23" s="207">
        <v>0.16</v>
      </c>
      <c r="N23" s="17">
        <v>0.01</v>
      </c>
      <c r="O23" s="15">
        <v>9.16</v>
      </c>
      <c r="P23" s="15">
        <v>99</v>
      </c>
      <c r="Q23" s="18">
        <v>1.1499999999999999</v>
      </c>
      <c r="R23" s="207">
        <v>0.76</v>
      </c>
      <c r="S23" s="15">
        <v>0</v>
      </c>
      <c r="T23" s="15">
        <v>0</v>
      </c>
      <c r="U23" s="15">
        <v>0</v>
      </c>
      <c r="V23" s="15">
        <v>0</v>
      </c>
      <c r="W23" s="15">
        <v>0</v>
      </c>
      <c r="X23" s="15">
        <v>0</v>
      </c>
      <c r="Y23" s="39">
        <v>0</v>
      </c>
      <c r="AA23" s="427"/>
      <c r="AB23" s="72"/>
    </row>
    <row r="24" spans="2:28" s="16" customFormat="1" ht="26.5" customHeight="1" x14ac:dyDescent="0.35">
      <c r="B24" s="588"/>
      <c r="C24" s="319"/>
      <c r="D24" s="330">
        <v>119</v>
      </c>
      <c r="E24" s="147" t="s">
        <v>14</v>
      </c>
      <c r="F24" s="111" t="s">
        <v>51</v>
      </c>
      <c r="G24" s="459">
        <v>30</v>
      </c>
      <c r="H24" s="147"/>
      <c r="I24" s="236">
        <v>2.13</v>
      </c>
      <c r="J24" s="20">
        <v>0.21</v>
      </c>
      <c r="K24" s="46">
        <v>13.26</v>
      </c>
      <c r="L24" s="363">
        <v>72</v>
      </c>
      <c r="M24" s="236">
        <v>0.03</v>
      </c>
      <c r="N24" s="20">
        <v>0.01</v>
      </c>
      <c r="O24" s="20">
        <v>0</v>
      </c>
      <c r="P24" s="20">
        <v>0</v>
      </c>
      <c r="Q24" s="21">
        <v>0</v>
      </c>
      <c r="R24" s="236">
        <v>11.1</v>
      </c>
      <c r="S24" s="20">
        <v>65.400000000000006</v>
      </c>
      <c r="T24" s="20">
        <v>19.5</v>
      </c>
      <c r="U24" s="20">
        <v>0.84</v>
      </c>
      <c r="V24" s="20">
        <v>27.9</v>
      </c>
      <c r="W24" s="20">
        <v>1E-3</v>
      </c>
      <c r="X24" s="20">
        <v>2E-3</v>
      </c>
      <c r="Y24" s="46">
        <v>0</v>
      </c>
      <c r="AA24" s="72"/>
      <c r="AB24" s="72"/>
    </row>
    <row r="25" spans="2:28" s="16" customFormat="1" ht="26.5" customHeight="1" x14ac:dyDescent="0.35">
      <c r="B25" s="588"/>
      <c r="C25" s="319"/>
      <c r="D25" s="90">
        <v>120</v>
      </c>
      <c r="E25" s="147" t="s">
        <v>15</v>
      </c>
      <c r="F25" s="111" t="s">
        <v>44</v>
      </c>
      <c r="G25" s="459">
        <v>20</v>
      </c>
      <c r="H25" s="147"/>
      <c r="I25" s="236">
        <v>1.1399999999999999</v>
      </c>
      <c r="J25" s="20">
        <v>0.22</v>
      </c>
      <c r="K25" s="46">
        <v>7.44</v>
      </c>
      <c r="L25" s="363">
        <v>36.26</v>
      </c>
      <c r="M25" s="236">
        <v>0.02</v>
      </c>
      <c r="N25" s="20">
        <v>2.4E-2</v>
      </c>
      <c r="O25" s="20">
        <v>0.08</v>
      </c>
      <c r="P25" s="20">
        <v>0</v>
      </c>
      <c r="Q25" s="21">
        <v>0</v>
      </c>
      <c r="R25" s="236">
        <v>6.8</v>
      </c>
      <c r="S25" s="20">
        <v>24</v>
      </c>
      <c r="T25" s="20">
        <v>8.1999999999999993</v>
      </c>
      <c r="U25" s="20">
        <v>0.46</v>
      </c>
      <c r="V25" s="20">
        <v>73.5</v>
      </c>
      <c r="W25" s="20">
        <v>2E-3</v>
      </c>
      <c r="X25" s="20">
        <v>2E-3</v>
      </c>
      <c r="Y25" s="46">
        <v>1.2E-2</v>
      </c>
    </row>
    <row r="26" spans="2:28" s="16" customFormat="1" ht="26.5" customHeight="1" x14ac:dyDescent="0.35">
      <c r="B26" s="93"/>
      <c r="C26" s="758" t="s">
        <v>69</v>
      </c>
      <c r="D26" s="348"/>
      <c r="E26" s="715"/>
      <c r="F26" s="365" t="s">
        <v>21</v>
      </c>
      <c r="G26" s="470">
        <f>G17+G18+G19+G21+G23+G24+G25</f>
        <v>750</v>
      </c>
      <c r="H26" s="394">
        <f t="shared" ref="H26:Y26" si="3">H17+H18+H19+H21+H23+H24+H25</f>
        <v>0</v>
      </c>
      <c r="I26" s="401">
        <f t="shared" si="3"/>
        <v>29.46</v>
      </c>
      <c r="J26" s="367">
        <f t="shared" si="3"/>
        <v>34.949999999999996</v>
      </c>
      <c r="K26" s="394">
        <f t="shared" si="3"/>
        <v>91.72</v>
      </c>
      <c r="L26" s="401">
        <f t="shared" si="3"/>
        <v>808.79</v>
      </c>
      <c r="M26" s="401">
        <f t="shared" si="3"/>
        <v>0.56000000000000005</v>
      </c>
      <c r="N26" s="367">
        <f t="shared" si="3"/>
        <v>0.38400000000000001</v>
      </c>
      <c r="O26" s="367">
        <f t="shared" si="3"/>
        <v>45.989999999999995</v>
      </c>
      <c r="P26" s="367">
        <f t="shared" si="3"/>
        <v>1166.5999999999999</v>
      </c>
      <c r="Q26" s="394">
        <f t="shared" si="3"/>
        <v>1.3419999999999999</v>
      </c>
      <c r="R26" s="401">
        <f t="shared" si="3"/>
        <v>148.47999999999999</v>
      </c>
      <c r="S26" s="367">
        <f t="shared" si="3"/>
        <v>480.55999999999995</v>
      </c>
      <c r="T26" s="367">
        <f t="shared" si="3"/>
        <v>136.99</v>
      </c>
      <c r="U26" s="367">
        <f t="shared" si="3"/>
        <v>15.59</v>
      </c>
      <c r="V26" s="367">
        <f t="shared" si="3"/>
        <v>1520.96</v>
      </c>
      <c r="W26" s="367">
        <f t="shared" si="3"/>
        <v>2.1000000000000005E-2</v>
      </c>
      <c r="X26" s="367">
        <f t="shared" si="3"/>
        <v>7.0000000000000001E-3</v>
      </c>
      <c r="Y26" s="470">
        <f t="shared" si="3"/>
        <v>0.39400000000000002</v>
      </c>
    </row>
    <row r="27" spans="2:28" s="16" customFormat="1" ht="26.5" customHeight="1" x14ac:dyDescent="0.35">
      <c r="B27" s="93"/>
      <c r="C27" s="754" t="s">
        <v>116</v>
      </c>
      <c r="D27" s="349"/>
      <c r="E27" s="720"/>
      <c r="F27" s="369" t="s">
        <v>21</v>
      </c>
      <c r="G27" s="420">
        <f>G17+G18+G20+G22+G23+G24+G25</f>
        <v>750</v>
      </c>
      <c r="H27" s="387">
        <f>H18+H20+H21+H22+H24+H25+H26</f>
        <v>0</v>
      </c>
      <c r="I27" s="255">
        <f t="shared" ref="I27:Y27" si="4">I17+I18+I20+I22+I23+I24+I25</f>
        <v>33.019999999999996</v>
      </c>
      <c r="J27" s="384">
        <f t="shared" si="4"/>
        <v>32.76</v>
      </c>
      <c r="K27" s="642">
        <f t="shared" si="4"/>
        <v>86.710000000000008</v>
      </c>
      <c r="L27" s="721">
        <f t="shared" si="4"/>
        <v>782.26</v>
      </c>
      <c r="M27" s="255">
        <f t="shared" si="4"/>
        <v>0.55000000000000004</v>
      </c>
      <c r="N27" s="384">
        <f t="shared" si="4"/>
        <v>0.36400000000000005</v>
      </c>
      <c r="O27" s="384">
        <f t="shared" si="4"/>
        <v>56.259999999999991</v>
      </c>
      <c r="P27" s="384">
        <f t="shared" si="4"/>
        <v>1324.8</v>
      </c>
      <c r="Q27" s="387">
        <f t="shared" si="4"/>
        <v>1.202</v>
      </c>
      <c r="R27" s="255">
        <f t="shared" si="4"/>
        <v>140.76000000000002</v>
      </c>
      <c r="S27" s="384">
        <f t="shared" si="4"/>
        <v>441.84000000000003</v>
      </c>
      <c r="T27" s="384">
        <f t="shared" si="4"/>
        <v>143.74</v>
      </c>
      <c r="U27" s="384">
        <f t="shared" si="4"/>
        <v>15.950000000000001</v>
      </c>
      <c r="V27" s="384">
        <f t="shared" si="4"/>
        <v>1718.5</v>
      </c>
      <c r="W27" s="384">
        <f t="shared" si="4"/>
        <v>2.1999999999999999E-2</v>
      </c>
      <c r="X27" s="384">
        <f t="shared" si="4"/>
        <v>5.4999999999999997E-3</v>
      </c>
      <c r="Y27" s="420">
        <f t="shared" si="4"/>
        <v>0.42699999999999999</v>
      </c>
    </row>
    <row r="28" spans="2:28" s="16" customFormat="1" ht="26.5" customHeight="1" x14ac:dyDescent="0.35">
      <c r="B28" s="93"/>
      <c r="C28" s="758" t="s">
        <v>69</v>
      </c>
      <c r="D28" s="350"/>
      <c r="E28" s="718"/>
      <c r="F28" s="365" t="s">
        <v>22</v>
      </c>
      <c r="G28" s="719"/>
      <c r="H28" s="143"/>
      <c r="I28" s="174"/>
      <c r="J28" s="22"/>
      <c r="K28" s="60"/>
      <c r="L28" s="489">
        <f>L26/23.5</f>
        <v>34.416595744680848</v>
      </c>
      <c r="M28" s="174"/>
      <c r="N28" s="22"/>
      <c r="O28" s="22"/>
      <c r="P28" s="22"/>
      <c r="Q28" s="98"/>
      <c r="R28" s="174"/>
      <c r="S28" s="22"/>
      <c r="T28" s="22"/>
      <c r="U28" s="22"/>
      <c r="V28" s="22"/>
      <c r="W28" s="22"/>
      <c r="X28" s="22"/>
      <c r="Y28" s="60"/>
    </row>
    <row r="29" spans="2:28" s="16" customFormat="1" ht="26.5" customHeight="1" thickBot="1" x14ac:dyDescent="0.4">
      <c r="B29" s="123"/>
      <c r="C29" s="467" t="s">
        <v>116</v>
      </c>
      <c r="D29" s="480"/>
      <c r="E29" s="722"/>
      <c r="F29" s="723" t="s">
        <v>22</v>
      </c>
      <c r="G29" s="724"/>
      <c r="H29" s="725"/>
      <c r="I29" s="726"/>
      <c r="J29" s="727"/>
      <c r="K29" s="728"/>
      <c r="L29" s="729">
        <f>L27/23.5</f>
        <v>33.287659574468087</v>
      </c>
      <c r="M29" s="726"/>
      <c r="N29" s="727"/>
      <c r="O29" s="727"/>
      <c r="P29" s="727"/>
      <c r="Q29" s="730"/>
      <c r="R29" s="726"/>
      <c r="S29" s="727"/>
      <c r="T29" s="727"/>
      <c r="U29" s="727"/>
      <c r="V29" s="727"/>
      <c r="W29" s="727"/>
      <c r="X29" s="727"/>
      <c r="Y29" s="728"/>
    </row>
    <row r="30" spans="2:28" s="107" customFormat="1" ht="26.5" customHeight="1" x14ac:dyDescent="0.35">
      <c r="B30" s="309"/>
      <c r="C30" s="309"/>
      <c r="D30" s="310"/>
      <c r="E30" s="309"/>
      <c r="F30" s="311"/>
      <c r="G30" s="309"/>
      <c r="H30" s="309"/>
      <c r="I30" s="309"/>
      <c r="J30" s="309"/>
      <c r="K30" s="309"/>
      <c r="L30" s="312"/>
      <c r="M30" s="309"/>
      <c r="N30" s="309"/>
      <c r="O30" s="309"/>
      <c r="P30" s="309"/>
      <c r="Q30" s="309"/>
      <c r="R30" s="309"/>
      <c r="S30" s="309"/>
      <c r="T30" s="309"/>
    </row>
    <row r="31" spans="2:28" x14ac:dyDescent="0.35">
      <c r="B31" s="11"/>
      <c r="C31" s="11"/>
      <c r="D31" s="308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</row>
    <row r="32" spans="2:28" ht="15.5" x14ac:dyDescent="0.35">
      <c r="B32" s="582" t="s">
        <v>61</v>
      </c>
      <c r="C32" s="597"/>
      <c r="D32" s="597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</row>
    <row r="33" spans="2:20" ht="15.5" x14ac:dyDescent="0.35">
      <c r="B33" s="583" t="s">
        <v>62</v>
      </c>
      <c r="C33" s="598"/>
      <c r="D33" s="598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</row>
    <row r="34" spans="2:20" x14ac:dyDescent="0.35">
      <c r="B34" s="11"/>
      <c r="C34" s="11"/>
      <c r="D34" s="308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</row>
    <row r="35" spans="2:20" x14ac:dyDescent="0.35">
      <c r="B35" s="11"/>
      <c r="C35" s="11"/>
      <c r="D35" s="308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</row>
    <row r="36" spans="2:20" x14ac:dyDescent="0.35">
      <c r="B36" s="11"/>
      <c r="C36" s="11"/>
      <c r="D36" s="308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</row>
    <row r="37" spans="2:20" x14ac:dyDescent="0.35">
      <c r="B37" s="11"/>
      <c r="C37" s="11"/>
      <c r="D37" s="308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</row>
    <row r="38" spans="2:20" x14ac:dyDescent="0.35">
      <c r="B38" s="11"/>
      <c r="C38" s="11"/>
      <c r="D38" s="308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</row>
    <row r="39" spans="2:20" x14ac:dyDescent="0.35">
      <c r="B39" s="11"/>
      <c r="C39" s="11"/>
      <c r="D39" s="308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</row>
    <row r="40" spans="2:20" s="411" customFormat="1" ht="12.5" x14ac:dyDescent="0.25"/>
    <row r="41" spans="2:20" s="411" customFormat="1" ht="12.5" x14ac:dyDescent="0.25"/>
    <row r="42" spans="2:20" s="411" customFormat="1" ht="12.5" x14ac:dyDescent="0.25"/>
    <row r="43" spans="2:20" s="411" customFormat="1" ht="12.5" x14ac:dyDescent="0.25"/>
    <row r="44" spans="2:20" s="411" customFormat="1" ht="12.5" x14ac:dyDescent="0.25"/>
  </sheetData>
  <mergeCells count="11">
    <mergeCell ref="M4:Q4"/>
    <mergeCell ref="R4:Y4"/>
    <mergeCell ref="B4:B5"/>
    <mergeCell ref="C4:C5"/>
    <mergeCell ref="D4:D5"/>
    <mergeCell ref="E4:E5"/>
    <mergeCell ref="F4:F5"/>
    <mergeCell ref="G4:G5"/>
    <mergeCell ref="H4:H5"/>
    <mergeCell ref="L4:L5"/>
    <mergeCell ref="I4:K4"/>
  </mergeCells>
  <pageMargins left="0.25" right="0.25" top="0.75" bottom="0.75" header="0.3" footer="0.3"/>
  <pageSetup paperSize="9" scale="36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Y39"/>
  <sheetViews>
    <sheetView zoomScale="70" zoomScaleNormal="70" workbookViewId="0">
      <selection activeCell="G12" sqref="G12:Y12"/>
    </sheetView>
  </sheetViews>
  <sheetFormatPr defaultRowHeight="14.5" x14ac:dyDescent="0.35"/>
  <cols>
    <col min="2" max="2" width="16.81640625" customWidth="1"/>
    <col min="3" max="4" width="15.7265625" style="5" customWidth="1"/>
    <col min="5" max="5" width="20.81640625" customWidth="1"/>
    <col min="6" max="6" width="64.453125" customWidth="1"/>
    <col min="7" max="7" width="16.26953125" customWidth="1"/>
    <col min="8" max="8" width="10.81640625" customWidth="1"/>
    <col min="9" max="9" width="12.1796875" customWidth="1"/>
    <col min="10" max="10" width="11.26953125" customWidth="1"/>
    <col min="11" max="11" width="12.81640625" customWidth="1"/>
    <col min="12" max="12" width="20.7265625" customWidth="1"/>
    <col min="13" max="13" width="11.26953125" customWidth="1"/>
    <col min="17" max="17" width="9.1796875" customWidth="1"/>
    <col min="24" max="24" width="9.81640625" bestFit="1" customWidth="1"/>
  </cols>
  <sheetData>
    <row r="2" spans="2:25" ht="23" x14ac:dyDescent="0.5">
      <c r="B2" s="553" t="s">
        <v>1</v>
      </c>
      <c r="C2" s="634"/>
      <c r="D2" s="554"/>
      <c r="E2" s="553" t="s">
        <v>3</v>
      </c>
      <c r="F2" s="553"/>
      <c r="G2" s="555" t="s">
        <v>2</v>
      </c>
      <c r="H2" s="584">
        <v>20</v>
      </c>
      <c r="I2" s="6"/>
      <c r="L2" s="8"/>
      <c r="M2" s="7"/>
      <c r="N2" s="1"/>
      <c r="O2" s="2"/>
    </row>
    <row r="3" spans="2:25" ht="15" thickBot="1" x14ac:dyDescent="0.4">
      <c r="B3" s="1"/>
      <c r="C3" s="201"/>
      <c r="D3" s="3"/>
      <c r="E3" s="1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5" s="16" customFormat="1" ht="21.75" customHeight="1" thickBot="1" x14ac:dyDescent="0.4">
      <c r="B4" s="896" t="s">
        <v>0</v>
      </c>
      <c r="C4" s="898"/>
      <c r="D4" s="899" t="s">
        <v>148</v>
      </c>
      <c r="E4" s="896" t="s">
        <v>38</v>
      </c>
      <c r="F4" s="898" t="s">
        <v>37</v>
      </c>
      <c r="G4" s="898" t="s">
        <v>26</v>
      </c>
      <c r="H4" s="898" t="s">
        <v>36</v>
      </c>
      <c r="I4" s="902" t="s">
        <v>23</v>
      </c>
      <c r="J4" s="903"/>
      <c r="K4" s="904"/>
      <c r="L4" s="899" t="s">
        <v>149</v>
      </c>
      <c r="M4" s="893" t="s">
        <v>24</v>
      </c>
      <c r="N4" s="894"/>
      <c r="O4" s="907"/>
      <c r="P4" s="907"/>
      <c r="Q4" s="908"/>
      <c r="R4" s="893" t="s">
        <v>25</v>
      </c>
      <c r="S4" s="894"/>
      <c r="T4" s="894"/>
      <c r="U4" s="894"/>
      <c r="V4" s="894"/>
      <c r="W4" s="894"/>
      <c r="X4" s="894"/>
      <c r="Y4" s="895"/>
    </row>
    <row r="5" spans="2:25" s="16" customFormat="1" ht="28.5" customHeight="1" thickBot="1" x14ac:dyDescent="0.4">
      <c r="B5" s="897"/>
      <c r="C5" s="897"/>
      <c r="D5" s="900"/>
      <c r="E5" s="897"/>
      <c r="F5" s="897"/>
      <c r="G5" s="897"/>
      <c r="H5" s="897"/>
      <c r="I5" s="528" t="s">
        <v>27</v>
      </c>
      <c r="J5" s="410" t="s">
        <v>28</v>
      </c>
      <c r="K5" s="529" t="s">
        <v>29</v>
      </c>
      <c r="L5" s="915"/>
      <c r="M5" s="314" t="s">
        <v>30</v>
      </c>
      <c r="N5" s="314" t="s">
        <v>105</v>
      </c>
      <c r="O5" s="307" t="s">
        <v>31</v>
      </c>
      <c r="P5" s="456" t="s">
        <v>106</v>
      </c>
      <c r="Q5" s="457" t="s">
        <v>107</v>
      </c>
      <c r="R5" s="475" t="s">
        <v>32</v>
      </c>
      <c r="S5" s="307" t="s">
        <v>33</v>
      </c>
      <c r="T5" s="307" t="s">
        <v>34</v>
      </c>
      <c r="U5" s="457" t="s">
        <v>35</v>
      </c>
      <c r="V5" s="314" t="s">
        <v>108</v>
      </c>
      <c r="W5" s="314" t="s">
        <v>109</v>
      </c>
      <c r="X5" s="314" t="s">
        <v>110</v>
      </c>
      <c r="Y5" s="410" t="s">
        <v>111</v>
      </c>
    </row>
    <row r="6" spans="2:25" s="16" customFormat="1" ht="26.5" customHeight="1" x14ac:dyDescent="0.35">
      <c r="B6" s="586" t="s">
        <v>6</v>
      </c>
      <c r="C6" s="133"/>
      <c r="D6" s="133" t="s">
        <v>43</v>
      </c>
      <c r="E6" s="579" t="s">
        <v>20</v>
      </c>
      <c r="F6" s="859" t="s">
        <v>40</v>
      </c>
      <c r="G6" s="118">
        <v>17</v>
      </c>
      <c r="H6" s="791"/>
      <c r="I6" s="226">
        <v>1.7</v>
      </c>
      <c r="J6" s="37">
        <v>4.42</v>
      </c>
      <c r="K6" s="38">
        <v>0.85</v>
      </c>
      <c r="L6" s="166">
        <v>49.98</v>
      </c>
      <c r="M6" s="226">
        <v>0</v>
      </c>
      <c r="N6" s="36">
        <v>0</v>
      </c>
      <c r="O6" s="37">
        <v>0.1</v>
      </c>
      <c r="P6" s="37">
        <v>0</v>
      </c>
      <c r="Q6" s="42">
        <v>0</v>
      </c>
      <c r="R6" s="226">
        <v>25.16</v>
      </c>
      <c r="S6" s="37">
        <v>18.190000000000001</v>
      </c>
      <c r="T6" s="37">
        <v>3.74</v>
      </c>
      <c r="U6" s="37">
        <v>0.1</v>
      </c>
      <c r="V6" s="37">
        <v>0</v>
      </c>
      <c r="W6" s="37">
        <v>0</v>
      </c>
      <c r="X6" s="37">
        <v>0</v>
      </c>
      <c r="Y6" s="38">
        <v>0</v>
      </c>
    </row>
    <row r="7" spans="2:25" s="34" customFormat="1" ht="26.5" customHeight="1" x14ac:dyDescent="0.35">
      <c r="B7" s="599"/>
      <c r="C7" s="515" t="s">
        <v>69</v>
      </c>
      <c r="D7" s="143">
        <v>152</v>
      </c>
      <c r="E7" s="157" t="s">
        <v>82</v>
      </c>
      <c r="F7" s="594" t="s">
        <v>156</v>
      </c>
      <c r="G7" s="541">
        <v>90</v>
      </c>
      <c r="H7" s="143"/>
      <c r="I7" s="211">
        <v>17.25</v>
      </c>
      <c r="J7" s="53">
        <v>14.98</v>
      </c>
      <c r="K7" s="69">
        <v>7.87</v>
      </c>
      <c r="L7" s="297">
        <v>235.78</v>
      </c>
      <c r="M7" s="211">
        <v>7.0000000000000007E-2</v>
      </c>
      <c r="N7" s="53">
        <v>0.12</v>
      </c>
      <c r="O7" s="53">
        <v>0.81</v>
      </c>
      <c r="P7" s="53">
        <v>10</v>
      </c>
      <c r="Q7" s="54">
        <v>0.02</v>
      </c>
      <c r="R7" s="211">
        <v>24.88</v>
      </c>
      <c r="S7" s="53">
        <v>155.37</v>
      </c>
      <c r="T7" s="53">
        <v>19.91</v>
      </c>
      <c r="U7" s="53">
        <v>1.72</v>
      </c>
      <c r="V7" s="53">
        <v>234.74</v>
      </c>
      <c r="W7" s="53">
        <v>5.0000000000000001E-3</v>
      </c>
      <c r="X7" s="53">
        <v>8.9999999999999998E-4</v>
      </c>
      <c r="Y7" s="69">
        <v>0.08</v>
      </c>
    </row>
    <row r="8" spans="2:25" s="34" customFormat="1" ht="26.5" customHeight="1" x14ac:dyDescent="0.35">
      <c r="B8" s="599"/>
      <c r="C8" s="140" t="s">
        <v>116</v>
      </c>
      <c r="D8" s="144">
        <v>126</v>
      </c>
      <c r="E8" s="161" t="s">
        <v>10</v>
      </c>
      <c r="F8" s="263" t="s">
        <v>138</v>
      </c>
      <c r="G8" s="144">
        <v>90</v>
      </c>
      <c r="H8" s="161"/>
      <c r="I8" s="209">
        <v>18.489999999999998</v>
      </c>
      <c r="J8" s="64">
        <v>18.54</v>
      </c>
      <c r="K8" s="97">
        <v>3.59</v>
      </c>
      <c r="L8" s="345">
        <v>256</v>
      </c>
      <c r="M8" s="209">
        <v>0.15</v>
      </c>
      <c r="N8" s="64">
        <v>0.12</v>
      </c>
      <c r="O8" s="64">
        <v>2.0099999999999998</v>
      </c>
      <c r="P8" s="64">
        <v>0</v>
      </c>
      <c r="Q8" s="416">
        <v>0</v>
      </c>
      <c r="R8" s="209">
        <v>41.45</v>
      </c>
      <c r="S8" s="64">
        <v>314</v>
      </c>
      <c r="T8" s="64">
        <v>66.489999999999995</v>
      </c>
      <c r="U8" s="64">
        <v>5.3</v>
      </c>
      <c r="V8" s="64">
        <v>266.67</v>
      </c>
      <c r="W8" s="64">
        <v>6.0000000000000001E-3</v>
      </c>
      <c r="X8" s="64">
        <v>0</v>
      </c>
      <c r="Y8" s="97">
        <v>0.05</v>
      </c>
    </row>
    <row r="9" spans="2:25" s="34" customFormat="1" ht="26.5" customHeight="1" x14ac:dyDescent="0.35">
      <c r="B9" s="599"/>
      <c r="C9" s="139"/>
      <c r="D9" s="115">
        <v>53</v>
      </c>
      <c r="E9" s="89" t="s">
        <v>60</v>
      </c>
      <c r="F9" s="281" t="s">
        <v>56</v>
      </c>
      <c r="G9" s="89">
        <v>150</v>
      </c>
      <c r="H9" s="115"/>
      <c r="I9" s="71">
        <v>3.3</v>
      </c>
      <c r="J9" s="13">
        <v>4.95</v>
      </c>
      <c r="K9" s="23">
        <v>32.25</v>
      </c>
      <c r="L9" s="116">
        <v>186.45</v>
      </c>
      <c r="M9" s="71">
        <v>0.03</v>
      </c>
      <c r="N9" s="71">
        <v>0.03</v>
      </c>
      <c r="O9" s="13">
        <v>0</v>
      </c>
      <c r="P9" s="13">
        <v>18.899999999999999</v>
      </c>
      <c r="Q9" s="23">
        <v>0.08</v>
      </c>
      <c r="R9" s="208">
        <v>4.95</v>
      </c>
      <c r="S9" s="13">
        <v>79.83</v>
      </c>
      <c r="T9" s="31">
        <v>26.52</v>
      </c>
      <c r="U9" s="13">
        <v>0.53</v>
      </c>
      <c r="V9" s="13">
        <v>0.52</v>
      </c>
      <c r="W9" s="13">
        <v>0</v>
      </c>
      <c r="X9" s="13">
        <v>8.0000000000000002E-3</v>
      </c>
      <c r="Y9" s="43">
        <v>2.7E-2</v>
      </c>
    </row>
    <row r="10" spans="2:25" s="34" customFormat="1" ht="36" customHeight="1" x14ac:dyDescent="0.35">
      <c r="B10" s="599"/>
      <c r="C10" s="113"/>
      <c r="D10" s="114">
        <v>95</v>
      </c>
      <c r="E10" s="113" t="s">
        <v>18</v>
      </c>
      <c r="F10" s="150" t="s">
        <v>129</v>
      </c>
      <c r="G10" s="159">
        <v>200</v>
      </c>
      <c r="H10" s="113"/>
      <c r="I10" s="207">
        <v>0</v>
      </c>
      <c r="J10" s="15">
        <v>0</v>
      </c>
      <c r="K10" s="18">
        <v>20</v>
      </c>
      <c r="L10" s="165">
        <v>80.400000000000006</v>
      </c>
      <c r="M10" s="17">
        <v>0.1</v>
      </c>
      <c r="N10" s="17">
        <v>0.1</v>
      </c>
      <c r="O10" s="15">
        <v>3</v>
      </c>
      <c r="P10" s="15">
        <v>79.2</v>
      </c>
      <c r="Q10" s="18">
        <v>0.96</v>
      </c>
      <c r="R10" s="207">
        <v>0</v>
      </c>
      <c r="S10" s="15">
        <v>0</v>
      </c>
      <c r="T10" s="30">
        <v>0</v>
      </c>
      <c r="U10" s="15">
        <v>0</v>
      </c>
      <c r="V10" s="15">
        <v>0</v>
      </c>
      <c r="W10" s="15">
        <v>0</v>
      </c>
      <c r="X10" s="15">
        <v>0</v>
      </c>
      <c r="Y10" s="43">
        <v>0</v>
      </c>
    </row>
    <row r="11" spans="2:25" s="34" customFormat="1" ht="26.5" customHeight="1" x14ac:dyDescent="0.35">
      <c r="B11" s="599"/>
      <c r="C11" s="114"/>
      <c r="D11" s="91">
        <v>119</v>
      </c>
      <c r="E11" s="148" t="s">
        <v>14</v>
      </c>
      <c r="F11" s="128" t="s">
        <v>51</v>
      </c>
      <c r="G11" s="159">
        <v>20</v>
      </c>
      <c r="H11" s="110"/>
      <c r="I11" s="207">
        <v>1.4</v>
      </c>
      <c r="J11" s="15">
        <v>0.14000000000000001</v>
      </c>
      <c r="K11" s="39">
        <v>8.8000000000000007</v>
      </c>
      <c r="L11" s="215">
        <v>48</v>
      </c>
      <c r="M11" s="207">
        <v>0.02</v>
      </c>
      <c r="N11" s="15">
        <v>6.0000000000000001E-3</v>
      </c>
      <c r="O11" s="15">
        <v>0</v>
      </c>
      <c r="P11" s="15">
        <v>0</v>
      </c>
      <c r="Q11" s="39">
        <v>0</v>
      </c>
      <c r="R11" s="17">
        <v>7.4</v>
      </c>
      <c r="S11" s="15">
        <v>43.6</v>
      </c>
      <c r="T11" s="15">
        <v>13</v>
      </c>
      <c r="U11" s="17">
        <v>0.56000000000000005</v>
      </c>
      <c r="V11" s="15">
        <v>18.600000000000001</v>
      </c>
      <c r="W11" s="15">
        <v>5.9999999999999995E-4</v>
      </c>
      <c r="X11" s="17">
        <v>1E-3</v>
      </c>
      <c r="Y11" s="39">
        <v>0</v>
      </c>
    </row>
    <row r="12" spans="2:25" s="34" customFormat="1" ht="26.5" customHeight="1" x14ac:dyDescent="0.35">
      <c r="B12" s="599"/>
      <c r="C12" s="114"/>
      <c r="D12" s="110">
        <v>120</v>
      </c>
      <c r="E12" s="148" t="s">
        <v>15</v>
      </c>
      <c r="F12" s="128" t="s">
        <v>44</v>
      </c>
      <c r="G12" s="113">
        <v>30</v>
      </c>
      <c r="H12" s="223"/>
      <c r="I12" s="207">
        <v>1.71</v>
      </c>
      <c r="J12" s="15">
        <v>0.33</v>
      </c>
      <c r="K12" s="39">
        <v>11.16</v>
      </c>
      <c r="L12" s="172">
        <v>54.39</v>
      </c>
      <c r="M12" s="164">
        <v>0.02</v>
      </c>
      <c r="N12" s="17">
        <v>0.03</v>
      </c>
      <c r="O12" s="15">
        <v>0.1</v>
      </c>
      <c r="P12" s="15">
        <v>0</v>
      </c>
      <c r="Q12" s="18">
        <v>0</v>
      </c>
      <c r="R12" s="207">
        <v>8.5</v>
      </c>
      <c r="S12" s="15">
        <v>30</v>
      </c>
      <c r="T12" s="15">
        <v>10.25</v>
      </c>
      <c r="U12" s="15">
        <v>0.56999999999999995</v>
      </c>
      <c r="V12" s="15">
        <v>91.87</v>
      </c>
      <c r="W12" s="15">
        <v>2.5000000000000001E-3</v>
      </c>
      <c r="X12" s="15">
        <v>2.5000000000000001E-3</v>
      </c>
      <c r="Y12" s="39">
        <v>0.02</v>
      </c>
    </row>
    <row r="13" spans="2:25" s="34" customFormat="1" ht="26.5" customHeight="1" x14ac:dyDescent="0.35">
      <c r="B13" s="599"/>
      <c r="C13" s="157" t="s">
        <v>69</v>
      </c>
      <c r="D13" s="143"/>
      <c r="E13" s="446"/>
      <c r="F13" s="264" t="s">
        <v>21</v>
      </c>
      <c r="G13" s="422">
        <f>'[1]23 день'!G6+G7+G9+G10+G11+G12</f>
        <v>550</v>
      </c>
      <c r="H13" s="143"/>
      <c r="I13" s="366">
        <f>'[1]23 день'!I6+I7+I9+I10+I11+I12</f>
        <v>24.92</v>
      </c>
      <c r="J13" s="367">
        <f>'[1]23 день'!J6+J7+J9+J10+J11+J12</f>
        <v>24.66</v>
      </c>
      <c r="K13" s="368">
        <f>'[1]23 день'!K6+K7+K9+K10+K11+K12</f>
        <v>87.339999999999989</v>
      </c>
      <c r="L13" s="489">
        <f>'[1]23 день'!L6+L7+L9+L10+L11+L12</f>
        <v>677.5</v>
      </c>
      <c r="M13" s="366">
        <f>'[1]23 день'!M6+M7+M9+M10+M11+M12</f>
        <v>0.26</v>
      </c>
      <c r="N13" s="367">
        <f>'[1]23 день'!N6+N7+N9+N10+N11+N12</f>
        <v>0.28600000000000003</v>
      </c>
      <c r="O13" s="367">
        <f>'[1]23 день'!O6+O7+O9+O10+O11+O12</f>
        <v>13.78</v>
      </c>
      <c r="P13" s="367">
        <f>'[1]23 день'!P6+P7+P9+P10+P11+P12</f>
        <v>108.1</v>
      </c>
      <c r="Q13" s="404">
        <f>'[1]23 день'!Q6+Q7+Q9+Q10+Q11+Q12</f>
        <v>1.06</v>
      </c>
      <c r="R13" s="366">
        <f>'[1]23 день'!R6+R7+R9+R10+R11+R12</f>
        <v>75.89</v>
      </c>
      <c r="S13" s="367">
        <f>'[1]23 день'!S6+S7+S9+S10+S11+S12</f>
        <v>347.52000000000004</v>
      </c>
      <c r="T13" s="367">
        <f>'[1]23 день'!T6+T7+T9+T10+T11+T12</f>
        <v>89.17</v>
      </c>
      <c r="U13" s="367">
        <f>'[1]23 день'!U6+U7+U9+U10+U11+U12</f>
        <v>4.49</v>
      </c>
      <c r="V13" s="367">
        <f>'[1]23 день'!V6+V7+V9+V10+V11+V12</f>
        <v>357.59000000000003</v>
      </c>
      <c r="W13" s="367">
        <f>'[1]23 день'!W6+W7+W9+W10+W11+W12</f>
        <v>8.0999999999999996E-3</v>
      </c>
      <c r="X13" s="22">
        <f>'[1]23 день'!X6+X7+X9+X10+X11+X12</f>
        <v>1.24E-2</v>
      </c>
      <c r="Y13" s="60">
        <f>'[1]23 день'!Y6+Y7+Y9+Y10+Y11+Y12</f>
        <v>0.127</v>
      </c>
    </row>
    <row r="14" spans="2:25" s="34" customFormat="1" ht="26.5" customHeight="1" x14ac:dyDescent="0.35">
      <c r="B14" s="599"/>
      <c r="C14" s="140" t="s">
        <v>116</v>
      </c>
      <c r="D14" s="144"/>
      <c r="E14" s="161"/>
      <c r="F14" s="265" t="s">
        <v>21</v>
      </c>
      <c r="G14" s="420">
        <f>'[1]23 день'!G6+G8+G9+G10+G11+G12</f>
        <v>550</v>
      </c>
      <c r="H14" s="387"/>
      <c r="I14" s="385">
        <f>'[1]23 день'!I6+I8+I9+I10+I11+I12</f>
        <v>26.16</v>
      </c>
      <c r="J14" s="384">
        <f>'[1]23 день'!J6+J8+J9+J10+J11+J12</f>
        <v>28.219999999999995</v>
      </c>
      <c r="K14" s="386">
        <f>'[1]23 день'!K6+K8+K9+K10+K11+K12</f>
        <v>83.06</v>
      </c>
      <c r="L14" s="498">
        <f>'[1]23 день'!L6+L8+L9+L10+L11+L12</f>
        <v>697.72</v>
      </c>
      <c r="M14" s="385">
        <f>'[1]23 день'!M6+M8+M9+M10+M11+M12</f>
        <v>0.34</v>
      </c>
      <c r="N14" s="384">
        <f>'[1]23 день'!N6+N8+N9+N10+N11+N12</f>
        <v>0.28600000000000003</v>
      </c>
      <c r="O14" s="384">
        <f>'[1]23 день'!O6+O8+O9+O10+O11+O12</f>
        <v>14.979999999999999</v>
      </c>
      <c r="P14" s="384">
        <f>'[1]23 день'!P6+P8+P9+P10+P11+P12</f>
        <v>98.1</v>
      </c>
      <c r="Q14" s="388">
        <f>'[1]23 день'!Q6+Q8+Q9+Q10+Q11+Q12</f>
        <v>1.04</v>
      </c>
      <c r="R14" s="385">
        <f>'[1]23 день'!R6+R8+R9+R10+R11+R12</f>
        <v>92.460000000000008</v>
      </c>
      <c r="S14" s="384">
        <f>'[1]23 день'!S6+S8+S9+S10+S11+S12</f>
        <v>506.15000000000003</v>
      </c>
      <c r="T14" s="384">
        <f>'[1]23 день'!T6+T8+T9+T10+T11+T12</f>
        <v>135.75</v>
      </c>
      <c r="U14" s="384">
        <f>'[1]23 день'!U6+U8+U9+U10+U11+U12</f>
        <v>8.07</v>
      </c>
      <c r="V14" s="384">
        <f>'[1]23 день'!V6+V8+V9+V10+V11+V12</f>
        <v>389.52000000000004</v>
      </c>
      <c r="W14" s="384">
        <f>'[1]23 день'!W6+W8+W9+W10+W11+W12</f>
        <v>9.1000000000000004E-3</v>
      </c>
      <c r="X14" s="384">
        <f>'[1]23 день'!X6+X8+X9+X10+X11+X12</f>
        <v>1.1500000000000002E-2</v>
      </c>
      <c r="Y14" s="386">
        <f>'[1]23 день'!Y6+Y8+Y9+Y10+Y11+Y12</f>
        <v>9.7000000000000003E-2</v>
      </c>
    </row>
    <row r="15" spans="2:25" s="34" customFormat="1" ht="26.5" customHeight="1" x14ac:dyDescent="0.35">
      <c r="B15" s="599"/>
      <c r="C15" s="138" t="s">
        <v>69</v>
      </c>
      <c r="D15" s="423"/>
      <c r="E15" s="428"/>
      <c r="F15" s="264" t="s">
        <v>22</v>
      </c>
      <c r="G15" s="424"/>
      <c r="H15" s="428"/>
      <c r="I15" s="174"/>
      <c r="J15" s="22"/>
      <c r="K15" s="60"/>
      <c r="L15" s="426">
        <f>L13/23.5</f>
        <v>28.829787234042552</v>
      </c>
      <c r="M15" s="174"/>
      <c r="N15" s="22"/>
      <c r="O15" s="22"/>
      <c r="P15" s="22"/>
      <c r="Q15" s="98"/>
      <c r="R15" s="174"/>
      <c r="S15" s="22"/>
      <c r="T15" s="22"/>
      <c r="U15" s="22"/>
      <c r="V15" s="22"/>
      <c r="W15" s="22"/>
      <c r="X15" s="22"/>
      <c r="Y15" s="60"/>
    </row>
    <row r="16" spans="2:25" s="34" customFormat="1" ht="26.5" customHeight="1" thickBot="1" x14ac:dyDescent="0.4">
      <c r="B16" s="623"/>
      <c r="C16" s="666" t="s">
        <v>116</v>
      </c>
      <c r="D16" s="145"/>
      <c r="E16" s="488"/>
      <c r="F16" s="823" t="s">
        <v>22</v>
      </c>
      <c r="G16" s="425"/>
      <c r="H16" s="488"/>
      <c r="I16" s="270"/>
      <c r="J16" s="141"/>
      <c r="K16" s="142"/>
      <c r="L16" s="346">
        <f>L14/23.5</f>
        <v>29.690212765957448</v>
      </c>
      <c r="M16" s="270"/>
      <c r="N16" s="141"/>
      <c r="O16" s="141"/>
      <c r="P16" s="141"/>
      <c r="Q16" s="162"/>
      <c r="R16" s="270"/>
      <c r="S16" s="141"/>
      <c r="T16" s="141"/>
      <c r="U16" s="141"/>
      <c r="V16" s="141"/>
      <c r="W16" s="141"/>
      <c r="X16" s="141"/>
      <c r="Y16" s="142"/>
    </row>
    <row r="17" spans="2:25" s="16" customFormat="1" ht="36.75" customHeight="1" x14ac:dyDescent="0.35">
      <c r="B17" s="585" t="s">
        <v>7</v>
      </c>
      <c r="C17" s="133"/>
      <c r="D17" s="821">
        <v>235</v>
      </c>
      <c r="E17" s="821" t="s">
        <v>20</v>
      </c>
      <c r="F17" s="830" t="s">
        <v>168</v>
      </c>
      <c r="G17" s="443">
        <v>60</v>
      </c>
      <c r="H17" s="681"/>
      <c r="I17" s="302">
        <v>1.02</v>
      </c>
      <c r="J17" s="49">
        <v>7.98</v>
      </c>
      <c r="K17" s="50">
        <v>3.06</v>
      </c>
      <c r="L17" s="519">
        <v>88.8</v>
      </c>
      <c r="M17" s="302">
        <v>0.01</v>
      </c>
      <c r="N17" s="303">
        <v>0.04</v>
      </c>
      <c r="O17" s="49">
        <v>4.2</v>
      </c>
      <c r="P17" s="49">
        <v>90</v>
      </c>
      <c r="Q17" s="338">
        <v>0</v>
      </c>
      <c r="R17" s="302">
        <v>25.8</v>
      </c>
      <c r="S17" s="49">
        <v>18.600000000000001</v>
      </c>
      <c r="T17" s="49">
        <v>9</v>
      </c>
      <c r="U17" s="49">
        <v>0.42</v>
      </c>
      <c r="V17" s="49">
        <v>183</v>
      </c>
      <c r="W17" s="49">
        <v>1E-3</v>
      </c>
      <c r="X17" s="49">
        <v>2.0000000000000001E-4</v>
      </c>
      <c r="Y17" s="698">
        <v>0.08</v>
      </c>
    </row>
    <row r="18" spans="2:25" s="16" customFormat="1" ht="26.5" customHeight="1" x14ac:dyDescent="0.35">
      <c r="B18" s="586"/>
      <c r="C18" s="114"/>
      <c r="D18" s="90">
        <v>37</v>
      </c>
      <c r="E18" s="148" t="s">
        <v>9</v>
      </c>
      <c r="F18" s="316" t="s">
        <v>52</v>
      </c>
      <c r="G18" s="539">
        <v>200</v>
      </c>
      <c r="H18" s="110"/>
      <c r="I18" s="208">
        <v>6</v>
      </c>
      <c r="J18" s="13">
        <v>5.4</v>
      </c>
      <c r="K18" s="43">
        <v>10.8</v>
      </c>
      <c r="L18" s="91">
        <v>115.6</v>
      </c>
      <c r="M18" s="208">
        <v>0.1</v>
      </c>
      <c r="N18" s="71">
        <v>0.1</v>
      </c>
      <c r="O18" s="13">
        <v>10.7</v>
      </c>
      <c r="P18" s="13">
        <v>162</v>
      </c>
      <c r="Q18" s="23">
        <v>0</v>
      </c>
      <c r="R18" s="208">
        <v>33.14</v>
      </c>
      <c r="S18" s="13">
        <v>77.040000000000006</v>
      </c>
      <c r="T18" s="13">
        <v>27.32</v>
      </c>
      <c r="U18" s="13">
        <v>1.02</v>
      </c>
      <c r="V18" s="13">
        <v>565.79999999999995</v>
      </c>
      <c r="W18" s="13">
        <v>6.0000000000000001E-3</v>
      </c>
      <c r="X18" s="13">
        <v>0</v>
      </c>
      <c r="Y18" s="43">
        <v>0.05</v>
      </c>
    </row>
    <row r="19" spans="2:25" s="16" customFormat="1" ht="26.5" customHeight="1" x14ac:dyDescent="0.35">
      <c r="B19" s="586"/>
      <c r="C19" s="157" t="s">
        <v>69</v>
      </c>
      <c r="D19" s="143">
        <v>50</v>
      </c>
      <c r="E19" s="446" t="s">
        <v>60</v>
      </c>
      <c r="F19" s="654" t="s">
        <v>88</v>
      </c>
      <c r="G19" s="422">
        <v>150</v>
      </c>
      <c r="H19" s="157"/>
      <c r="I19" s="655">
        <v>3.3</v>
      </c>
      <c r="J19" s="656">
        <v>7.8</v>
      </c>
      <c r="K19" s="657">
        <v>22.35</v>
      </c>
      <c r="L19" s="658">
        <v>173.1</v>
      </c>
      <c r="M19" s="57">
        <v>0.14000000000000001</v>
      </c>
      <c r="N19" s="57">
        <v>0.12</v>
      </c>
      <c r="O19" s="58">
        <v>18.149999999999999</v>
      </c>
      <c r="P19" s="58">
        <v>21.6</v>
      </c>
      <c r="Q19" s="99">
        <v>0.1</v>
      </c>
      <c r="R19" s="269">
        <v>36.36</v>
      </c>
      <c r="S19" s="58">
        <v>85.5</v>
      </c>
      <c r="T19" s="58">
        <v>27.8</v>
      </c>
      <c r="U19" s="58">
        <v>1.1399999999999999</v>
      </c>
      <c r="V19" s="58">
        <v>701.4</v>
      </c>
      <c r="W19" s="58">
        <v>8.0000000000000002E-3</v>
      </c>
      <c r="X19" s="58">
        <v>2E-3</v>
      </c>
      <c r="Y19" s="59">
        <v>4.2000000000000003E-2</v>
      </c>
    </row>
    <row r="20" spans="2:25" s="16" customFormat="1" ht="26.5" customHeight="1" x14ac:dyDescent="0.35">
      <c r="B20" s="586"/>
      <c r="C20" s="138" t="s">
        <v>69</v>
      </c>
      <c r="D20" s="446">
        <v>259</v>
      </c>
      <c r="E20" s="446" t="s">
        <v>10</v>
      </c>
      <c r="F20" s="577" t="s">
        <v>178</v>
      </c>
      <c r="G20" s="767">
        <v>105</v>
      </c>
      <c r="H20" s="143"/>
      <c r="I20" s="269">
        <v>12.39</v>
      </c>
      <c r="J20" s="58">
        <v>10.59</v>
      </c>
      <c r="K20" s="59">
        <v>16.84</v>
      </c>
      <c r="L20" s="745">
        <v>167.46</v>
      </c>
      <c r="M20" s="269">
        <v>4.2000000000000003E-2</v>
      </c>
      <c r="N20" s="57">
        <v>6.3E-2</v>
      </c>
      <c r="O20" s="58">
        <v>2.88</v>
      </c>
      <c r="P20" s="58">
        <v>73.5</v>
      </c>
      <c r="Q20" s="99">
        <v>2.1000000000000001E-2</v>
      </c>
      <c r="R20" s="269">
        <v>12.7</v>
      </c>
      <c r="S20" s="58">
        <v>145.38999999999999</v>
      </c>
      <c r="T20" s="58">
        <v>71.94</v>
      </c>
      <c r="U20" s="58">
        <v>1.22</v>
      </c>
      <c r="V20" s="58">
        <v>105.04</v>
      </c>
      <c r="W20" s="58">
        <v>6.3E-3</v>
      </c>
      <c r="X20" s="58">
        <v>6.3000000000000003E-4</v>
      </c>
      <c r="Y20" s="59">
        <v>0.115</v>
      </c>
    </row>
    <row r="21" spans="2:25" s="16" customFormat="1" ht="26.5" customHeight="1" x14ac:dyDescent="0.35">
      <c r="B21" s="586"/>
      <c r="C21" s="754" t="s">
        <v>71</v>
      </c>
      <c r="D21" s="144">
        <v>51</v>
      </c>
      <c r="E21" s="158" t="s">
        <v>60</v>
      </c>
      <c r="F21" s="714" t="s">
        <v>173</v>
      </c>
      <c r="G21" s="158">
        <v>150</v>
      </c>
      <c r="H21" s="144"/>
      <c r="I21" s="701">
        <v>3.3</v>
      </c>
      <c r="J21" s="702">
        <v>3.9</v>
      </c>
      <c r="K21" s="703">
        <v>25.65</v>
      </c>
      <c r="L21" s="704">
        <v>151.35</v>
      </c>
      <c r="M21" s="701">
        <v>0.15</v>
      </c>
      <c r="N21" s="702">
        <v>0.09</v>
      </c>
      <c r="O21" s="702">
        <v>21</v>
      </c>
      <c r="P21" s="702">
        <v>0</v>
      </c>
      <c r="Q21" s="705">
        <v>0</v>
      </c>
      <c r="R21" s="701">
        <v>14.01</v>
      </c>
      <c r="S21" s="702">
        <v>78.63</v>
      </c>
      <c r="T21" s="702">
        <v>29.37</v>
      </c>
      <c r="U21" s="702">
        <v>1.32</v>
      </c>
      <c r="V21" s="702">
        <v>809.4</v>
      </c>
      <c r="W21" s="702">
        <v>8.0000000000000002E-3</v>
      </c>
      <c r="X21" s="702">
        <v>5.9999999999999995E-4</v>
      </c>
      <c r="Y21" s="703">
        <v>4.4999999999999998E-2</v>
      </c>
    </row>
    <row r="22" spans="2:25" s="16" customFormat="1" ht="26.5" customHeight="1" x14ac:dyDescent="0.35">
      <c r="B22" s="586"/>
      <c r="C22" s="140" t="s">
        <v>116</v>
      </c>
      <c r="D22" s="144">
        <v>81</v>
      </c>
      <c r="E22" s="161" t="s">
        <v>10</v>
      </c>
      <c r="F22" s="460" t="s">
        <v>67</v>
      </c>
      <c r="G22" s="468">
        <v>90</v>
      </c>
      <c r="H22" s="144"/>
      <c r="I22" s="209">
        <v>22.41</v>
      </c>
      <c r="J22" s="64">
        <v>15.3</v>
      </c>
      <c r="K22" s="97">
        <v>0.54</v>
      </c>
      <c r="L22" s="345">
        <v>229.77</v>
      </c>
      <c r="M22" s="209">
        <v>0.05</v>
      </c>
      <c r="N22" s="63">
        <v>0.14000000000000001</v>
      </c>
      <c r="O22" s="64">
        <v>1.24</v>
      </c>
      <c r="P22" s="64">
        <v>28.8</v>
      </c>
      <c r="Q22" s="416">
        <v>0</v>
      </c>
      <c r="R22" s="209">
        <v>27.54</v>
      </c>
      <c r="S22" s="64">
        <v>170.72</v>
      </c>
      <c r="T22" s="64">
        <v>21.15</v>
      </c>
      <c r="U22" s="64">
        <v>1.2</v>
      </c>
      <c r="V22" s="64">
        <v>240.57</v>
      </c>
      <c r="W22" s="64">
        <v>4.0000000000000001E-3</v>
      </c>
      <c r="X22" s="64">
        <v>0</v>
      </c>
      <c r="Y22" s="97">
        <v>0.14000000000000001</v>
      </c>
    </row>
    <row r="23" spans="2:25" s="16" customFormat="1" ht="33.75" customHeight="1" x14ac:dyDescent="0.35">
      <c r="B23" s="589"/>
      <c r="C23" s="115"/>
      <c r="D23" s="330">
        <v>216</v>
      </c>
      <c r="E23" s="148" t="s">
        <v>18</v>
      </c>
      <c r="F23" s="192" t="s">
        <v>118</v>
      </c>
      <c r="G23" s="124">
        <v>200</v>
      </c>
      <c r="H23" s="223"/>
      <c r="I23" s="207">
        <v>0.26</v>
      </c>
      <c r="J23" s="15">
        <v>0</v>
      </c>
      <c r="K23" s="39">
        <v>15.46</v>
      </c>
      <c r="L23" s="164">
        <v>62</v>
      </c>
      <c r="M23" s="236">
        <v>0</v>
      </c>
      <c r="N23" s="19">
        <v>0</v>
      </c>
      <c r="O23" s="20">
        <v>4.4000000000000004</v>
      </c>
      <c r="P23" s="20">
        <v>0</v>
      </c>
      <c r="Q23" s="21">
        <v>0</v>
      </c>
      <c r="R23" s="236">
        <v>0.4</v>
      </c>
      <c r="S23" s="20">
        <v>0</v>
      </c>
      <c r="T23" s="20">
        <v>0</v>
      </c>
      <c r="U23" s="20">
        <v>0.04</v>
      </c>
      <c r="V23" s="20">
        <v>0.36</v>
      </c>
      <c r="W23" s="20">
        <v>0</v>
      </c>
      <c r="X23" s="20">
        <v>0</v>
      </c>
      <c r="Y23" s="46">
        <v>0</v>
      </c>
    </row>
    <row r="24" spans="2:25" s="16" customFormat="1" ht="26.5" customHeight="1" x14ac:dyDescent="0.35">
      <c r="B24" s="589"/>
      <c r="C24" s="116"/>
      <c r="D24" s="91"/>
      <c r="E24" s="148" t="s">
        <v>14</v>
      </c>
      <c r="F24" s="128" t="s">
        <v>51</v>
      </c>
      <c r="G24" s="90">
        <v>30</v>
      </c>
      <c r="H24" s="178"/>
      <c r="I24" s="19">
        <v>2.13</v>
      </c>
      <c r="J24" s="20">
        <v>0.21</v>
      </c>
      <c r="K24" s="46">
        <v>13.26</v>
      </c>
      <c r="L24" s="363">
        <v>72</v>
      </c>
      <c r="M24" s="236">
        <v>0.03</v>
      </c>
      <c r="N24" s="19">
        <v>0.01</v>
      </c>
      <c r="O24" s="20">
        <v>0</v>
      </c>
      <c r="P24" s="20">
        <v>0</v>
      </c>
      <c r="Q24" s="21">
        <v>0</v>
      </c>
      <c r="R24" s="236">
        <v>11.1</v>
      </c>
      <c r="S24" s="20">
        <v>65.400000000000006</v>
      </c>
      <c r="T24" s="20">
        <v>19.5</v>
      </c>
      <c r="U24" s="20">
        <v>0.84</v>
      </c>
      <c r="V24" s="20">
        <v>27.9</v>
      </c>
      <c r="W24" s="20">
        <v>1E-3</v>
      </c>
      <c r="X24" s="20">
        <v>2E-3</v>
      </c>
      <c r="Y24" s="46">
        <v>0</v>
      </c>
    </row>
    <row r="25" spans="2:25" s="16" customFormat="1" ht="26.5" customHeight="1" x14ac:dyDescent="0.35">
      <c r="B25" s="589"/>
      <c r="C25" s="186"/>
      <c r="D25" s="90"/>
      <c r="E25" s="147" t="s">
        <v>15</v>
      </c>
      <c r="F25" s="129" t="s">
        <v>44</v>
      </c>
      <c r="G25" s="124">
        <v>20</v>
      </c>
      <c r="H25" s="617"/>
      <c r="I25" s="207">
        <v>1.1399999999999999</v>
      </c>
      <c r="J25" s="15">
        <v>0.22</v>
      </c>
      <c r="K25" s="39">
        <v>7.44</v>
      </c>
      <c r="L25" s="216">
        <v>36.26</v>
      </c>
      <c r="M25" s="236">
        <v>0.02</v>
      </c>
      <c r="N25" s="20">
        <v>2.4E-2</v>
      </c>
      <c r="O25" s="20">
        <v>0.08</v>
      </c>
      <c r="P25" s="20">
        <v>0</v>
      </c>
      <c r="Q25" s="21">
        <v>0</v>
      </c>
      <c r="R25" s="236">
        <v>6.8</v>
      </c>
      <c r="S25" s="20">
        <v>24</v>
      </c>
      <c r="T25" s="20">
        <v>8.1999999999999993</v>
      </c>
      <c r="U25" s="20">
        <v>0.46</v>
      </c>
      <c r="V25" s="20">
        <v>73.5</v>
      </c>
      <c r="W25" s="20">
        <v>2E-3</v>
      </c>
      <c r="X25" s="20">
        <v>2E-3</v>
      </c>
      <c r="Y25" s="46">
        <v>1.2E-2</v>
      </c>
    </row>
    <row r="26" spans="2:25" s="16" customFormat="1" ht="26.5" customHeight="1" x14ac:dyDescent="0.35">
      <c r="B26" s="589"/>
      <c r="C26" s="787" t="s">
        <v>116</v>
      </c>
      <c r="D26" s="144"/>
      <c r="E26" s="161"/>
      <c r="F26" s="265" t="s">
        <v>21</v>
      </c>
      <c r="G26" s="503">
        <f>G17+G18+G21+G22+G23+G24+G25</f>
        <v>750</v>
      </c>
      <c r="H26" s="716"/>
      <c r="I26" s="209">
        <f t="shared" ref="I26:Y26" si="0">I17+I18+I21+I22+I23+I24+I25</f>
        <v>36.260000000000005</v>
      </c>
      <c r="J26" s="64">
        <f t="shared" si="0"/>
        <v>33.01</v>
      </c>
      <c r="K26" s="97">
        <f t="shared" si="0"/>
        <v>76.209999999999994</v>
      </c>
      <c r="L26" s="831">
        <f t="shared" si="0"/>
        <v>755.78</v>
      </c>
      <c r="M26" s="209">
        <f t="shared" si="0"/>
        <v>0.36</v>
      </c>
      <c r="N26" s="64">
        <f t="shared" si="0"/>
        <v>0.40400000000000003</v>
      </c>
      <c r="O26" s="64">
        <f t="shared" si="0"/>
        <v>41.62</v>
      </c>
      <c r="P26" s="64">
        <f t="shared" si="0"/>
        <v>280.8</v>
      </c>
      <c r="Q26" s="416">
        <f t="shared" si="0"/>
        <v>0</v>
      </c>
      <c r="R26" s="209">
        <f t="shared" si="0"/>
        <v>118.79</v>
      </c>
      <c r="S26" s="64">
        <f t="shared" si="0"/>
        <v>434.39</v>
      </c>
      <c r="T26" s="64">
        <f t="shared" si="0"/>
        <v>114.54</v>
      </c>
      <c r="U26" s="64">
        <f t="shared" si="0"/>
        <v>5.3</v>
      </c>
      <c r="V26" s="64">
        <f t="shared" si="0"/>
        <v>1900.5299999999997</v>
      </c>
      <c r="W26" s="64">
        <f t="shared" si="0"/>
        <v>2.1999999999999999E-2</v>
      </c>
      <c r="X26" s="64">
        <f t="shared" si="0"/>
        <v>4.8000000000000004E-3</v>
      </c>
      <c r="Y26" s="97">
        <f t="shared" si="0"/>
        <v>0.32700000000000001</v>
      </c>
    </row>
    <row r="27" spans="2:25" s="16" customFormat="1" ht="26.5" customHeight="1" x14ac:dyDescent="0.35">
      <c r="B27" s="589"/>
      <c r="C27" s="787" t="s">
        <v>116</v>
      </c>
      <c r="D27" s="144"/>
      <c r="E27" s="161"/>
      <c r="F27" s="265" t="s">
        <v>22</v>
      </c>
      <c r="G27" s="503"/>
      <c r="H27" s="716"/>
      <c r="I27" s="209"/>
      <c r="J27" s="64"/>
      <c r="K27" s="97"/>
      <c r="L27" s="831">
        <f>L26/23.5</f>
        <v>32.160851063829789</v>
      </c>
      <c r="M27" s="209"/>
      <c r="N27" s="64"/>
      <c r="O27" s="64"/>
      <c r="P27" s="64"/>
      <c r="Q27" s="416"/>
      <c r="R27" s="209"/>
      <c r="S27" s="64"/>
      <c r="T27" s="64"/>
      <c r="U27" s="64"/>
      <c r="V27" s="64"/>
      <c r="W27" s="64"/>
      <c r="X27" s="64"/>
      <c r="Y27" s="97"/>
    </row>
    <row r="28" spans="2:25" s="16" customFormat="1" ht="26.5" customHeight="1" x14ac:dyDescent="0.35">
      <c r="B28" s="589"/>
      <c r="C28" s="157" t="s">
        <v>69</v>
      </c>
      <c r="D28" s="143"/>
      <c r="E28" s="446"/>
      <c r="F28" s="264" t="s">
        <v>21</v>
      </c>
      <c r="G28" s="422">
        <f>G17+G18+G19+G20+G23+G24+G25</f>
        <v>765</v>
      </c>
      <c r="H28" s="143"/>
      <c r="I28" s="366">
        <f t="shared" ref="I28:Y28" si="1">I17+I18+I19+I20+I23+I24+I25</f>
        <v>26.240000000000002</v>
      </c>
      <c r="J28" s="367">
        <f t="shared" si="1"/>
        <v>32.200000000000003</v>
      </c>
      <c r="K28" s="368">
        <f t="shared" si="1"/>
        <v>89.21</v>
      </c>
      <c r="L28" s="489">
        <f t="shared" si="1"/>
        <v>715.22</v>
      </c>
      <c r="M28" s="366">
        <f t="shared" si="1"/>
        <v>0.34199999999999997</v>
      </c>
      <c r="N28" s="367">
        <f t="shared" si="1"/>
        <v>0.35700000000000004</v>
      </c>
      <c r="O28" s="367">
        <f t="shared" si="1"/>
        <v>40.409999999999997</v>
      </c>
      <c r="P28" s="367">
        <f t="shared" si="1"/>
        <v>347.1</v>
      </c>
      <c r="Q28" s="404">
        <f t="shared" si="1"/>
        <v>0.12100000000000001</v>
      </c>
      <c r="R28" s="366">
        <f t="shared" si="1"/>
        <v>126.3</v>
      </c>
      <c r="S28" s="367">
        <f t="shared" si="1"/>
        <v>415.92999999999995</v>
      </c>
      <c r="T28" s="367">
        <f t="shared" si="1"/>
        <v>163.76</v>
      </c>
      <c r="U28" s="367">
        <f t="shared" si="1"/>
        <v>5.14</v>
      </c>
      <c r="V28" s="367">
        <f t="shared" si="1"/>
        <v>1656.9999999999998</v>
      </c>
      <c r="W28" s="367">
        <f t="shared" si="1"/>
        <v>2.4300000000000002E-2</v>
      </c>
      <c r="X28" s="22">
        <f t="shared" si="1"/>
        <v>6.8300000000000001E-3</v>
      </c>
      <c r="Y28" s="60">
        <f t="shared" si="1"/>
        <v>0.29900000000000004</v>
      </c>
    </row>
    <row r="29" spans="2:25" s="34" customFormat="1" ht="26.5" customHeight="1" thickBot="1" x14ac:dyDescent="0.4">
      <c r="B29" s="628"/>
      <c r="C29" s="832" t="s">
        <v>69</v>
      </c>
      <c r="D29" s="487"/>
      <c r="E29" s="786"/>
      <c r="F29" s="751" t="s">
        <v>22</v>
      </c>
      <c r="G29" s="778"/>
      <c r="H29" s="786"/>
      <c r="I29" s="785"/>
      <c r="J29" s="780"/>
      <c r="K29" s="782"/>
      <c r="L29" s="833">
        <f>L28/23.5</f>
        <v>30.434893617021277</v>
      </c>
      <c r="M29" s="785"/>
      <c r="N29" s="780"/>
      <c r="O29" s="780"/>
      <c r="P29" s="780"/>
      <c r="Q29" s="781"/>
      <c r="R29" s="785"/>
      <c r="S29" s="780"/>
      <c r="T29" s="780"/>
      <c r="U29" s="780"/>
      <c r="V29" s="780"/>
      <c r="W29" s="780"/>
      <c r="X29" s="780"/>
      <c r="Y29" s="782"/>
    </row>
    <row r="30" spans="2:25" x14ac:dyDescent="0.35">
      <c r="B30" s="640"/>
      <c r="C30" s="640"/>
      <c r="D30" s="640"/>
      <c r="E30" s="640"/>
      <c r="F30" s="2"/>
      <c r="G30" s="2"/>
      <c r="H30" s="9"/>
      <c r="I30" s="10"/>
      <c r="J30" s="9"/>
      <c r="K30" s="2"/>
      <c r="L30" s="12"/>
      <c r="M30" s="2"/>
      <c r="N30" s="2"/>
      <c r="O30" s="2"/>
    </row>
    <row r="32" spans="2:25" ht="18" x14ac:dyDescent="0.35">
      <c r="B32" s="582" t="s">
        <v>61</v>
      </c>
      <c r="C32" s="632"/>
      <c r="D32" s="597"/>
      <c r="E32" s="597"/>
      <c r="F32" s="25"/>
      <c r="G32" s="26"/>
      <c r="H32" s="11"/>
      <c r="I32" s="11"/>
      <c r="J32" s="11"/>
      <c r="K32" s="11"/>
    </row>
    <row r="33" spans="2:11" ht="15.5" x14ac:dyDescent="0.35">
      <c r="B33" s="583" t="s">
        <v>62</v>
      </c>
      <c r="C33" s="633"/>
      <c r="D33" s="598"/>
      <c r="E33" s="598"/>
      <c r="F33" s="11"/>
      <c r="G33" s="11"/>
      <c r="H33" s="11"/>
      <c r="I33" s="11"/>
      <c r="J33" s="11"/>
      <c r="K33" s="11"/>
    </row>
    <row r="34" spans="2:11" x14ac:dyDescent="0.35">
      <c r="B34" s="11"/>
      <c r="C34" s="308"/>
      <c r="D34" s="308"/>
      <c r="E34" s="11"/>
      <c r="F34" s="11"/>
      <c r="G34" s="11"/>
      <c r="H34" s="11"/>
      <c r="I34" s="11"/>
      <c r="J34" s="11"/>
      <c r="K34" s="11"/>
    </row>
    <row r="35" spans="2:11" x14ac:dyDescent="0.35">
      <c r="E35" s="11"/>
      <c r="F35" s="11"/>
      <c r="G35" s="11"/>
      <c r="H35" s="11"/>
      <c r="I35" s="11"/>
      <c r="J35" s="11"/>
      <c r="K35" s="11"/>
    </row>
    <row r="36" spans="2:11" x14ac:dyDescent="0.35">
      <c r="E36" s="11"/>
      <c r="F36" s="11"/>
      <c r="G36" s="11"/>
      <c r="H36" s="11"/>
      <c r="I36" s="11"/>
      <c r="J36" s="11"/>
      <c r="K36" s="11"/>
    </row>
    <row r="37" spans="2:11" x14ac:dyDescent="0.35">
      <c r="E37" s="11"/>
      <c r="F37" s="11"/>
      <c r="G37" s="11"/>
      <c r="H37" s="11"/>
      <c r="I37" s="11"/>
      <c r="J37" s="11"/>
      <c r="K37" s="11"/>
    </row>
    <row r="38" spans="2:11" x14ac:dyDescent="0.35">
      <c r="E38" s="11"/>
      <c r="F38" s="11"/>
      <c r="G38" s="11"/>
      <c r="H38" s="11"/>
      <c r="I38" s="11"/>
      <c r="J38" s="11"/>
      <c r="K38" s="11"/>
    </row>
    <row r="39" spans="2:11" x14ac:dyDescent="0.35">
      <c r="E39" s="11"/>
      <c r="F39" s="11"/>
      <c r="G39" s="11"/>
      <c r="H39" s="11"/>
      <c r="I39" s="11"/>
      <c r="J39" s="11"/>
      <c r="K39" s="11"/>
    </row>
  </sheetData>
  <mergeCells count="11">
    <mergeCell ref="M4:Q4"/>
    <mergeCell ref="R4:Y4"/>
    <mergeCell ref="B4:B5"/>
    <mergeCell ref="C4:C5"/>
    <mergeCell ref="D4:D5"/>
    <mergeCell ref="E4:E5"/>
    <mergeCell ref="F4:F5"/>
    <mergeCell ref="G4:G5"/>
    <mergeCell ref="H4:H5"/>
    <mergeCell ref="I4:K4"/>
    <mergeCell ref="L4:L5"/>
  </mergeCells>
  <pageMargins left="0.7" right="0.7" top="0.75" bottom="0.75" header="0.3" footer="0.3"/>
  <pageSetup paperSize="9" scale="37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Y36"/>
  <sheetViews>
    <sheetView zoomScale="60" zoomScaleNormal="60" workbookViewId="0">
      <selection activeCell="F14" sqref="F14"/>
    </sheetView>
  </sheetViews>
  <sheetFormatPr defaultRowHeight="14.5" x14ac:dyDescent="0.35"/>
  <cols>
    <col min="2" max="3" width="19.7265625" customWidth="1"/>
    <col min="4" max="4" width="18.7265625" style="5" customWidth="1"/>
    <col min="5" max="5" width="22.26953125" customWidth="1"/>
    <col min="6" max="6" width="54.26953125" customWidth="1"/>
    <col min="7" max="7" width="13.81640625" customWidth="1"/>
    <col min="8" max="8" width="10.81640625" customWidth="1"/>
    <col min="10" max="10" width="11.26953125" customWidth="1"/>
    <col min="11" max="11" width="14" bestFit="1" customWidth="1"/>
    <col min="12" max="12" width="22.81640625" customWidth="1"/>
    <col min="13" max="13" width="11.26953125" customWidth="1"/>
    <col min="23" max="24" width="11.1796875" bestFit="1" customWidth="1"/>
  </cols>
  <sheetData>
    <row r="2" spans="2:25" ht="23" x14ac:dyDescent="0.5">
      <c r="B2" s="553" t="s">
        <v>1</v>
      </c>
      <c r="C2" s="553"/>
      <c r="D2" s="554"/>
      <c r="E2" s="553" t="s">
        <v>3</v>
      </c>
      <c r="F2" s="553"/>
      <c r="G2" s="555" t="s">
        <v>2</v>
      </c>
      <c r="H2" s="584">
        <v>21</v>
      </c>
      <c r="I2" s="6"/>
      <c r="L2" s="8"/>
      <c r="M2" s="7"/>
      <c r="N2" s="1"/>
      <c r="O2" s="2"/>
    </row>
    <row r="3" spans="2:25" ht="15" thickBot="1" x14ac:dyDescent="0.4">
      <c r="B3" s="1"/>
      <c r="C3" s="1"/>
      <c r="D3" s="3"/>
      <c r="E3" s="1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5" s="16" customFormat="1" ht="21.75" customHeight="1" thickBot="1" x14ac:dyDescent="0.4">
      <c r="B4" s="896" t="s">
        <v>0</v>
      </c>
      <c r="C4" s="896"/>
      <c r="D4" s="899" t="s">
        <v>148</v>
      </c>
      <c r="E4" s="896" t="s">
        <v>38</v>
      </c>
      <c r="F4" s="898" t="s">
        <v>37</v>
      </c>
      <c r="G4" s="898" t="s">
        <v>26</v>
      </c>
      <c r="H4" s="898" t="s">
        <v>36</v>
      </c>
      <c r="I4" s="902" t="s">
        <v>23</v>
      </c>
      <c r="J4" s="903"/>
      <c r="K4" s="904"/>
      <c r="L4" s="899" t="s">
        <v>149</v>
      </c>
      <c r="M4" s="893" t="s">
        <v>24</v>
      </c>
      <c r="N4" s="894"/>
      <c r="O4" s="907"/>
      <c r="P4" s="907"/>
      <c r="Q4" s="908"/>
      <c r="R4" s="893" t="s">
        <v>25</v>
      </c>
      <c r="S4" s="894"/>
      <c r="T4" s="894"/>
      <c r="U4" s="894"/>
      <c r="V4" s="894"/>
      <c r="W4" s="894"/>
      <c r="X4" s="894"/>
      <c r="Y4" s="895"/>
    </row>
    <row r="5" spans="2:25" s="16" customFormat="1" ht="47" thickBot="1" x14ac:dyDescent="0.4">
      <c r="B5" s="897"/>
      <c r="C5" s="897"/>
      <c r="D5" s="900"/>
      <c r="E5" s="897"/>
      <c r="F5" s="897"/>
      <c r="G5" s="897"/>
      <c r="H5" s="897"/>
      <c r="I5" s="678" t="s">
        <v>27</v>
      </c>
      <c r="J5" s="410" t="s">
        <v>28</v>
      </c>
      <c r="K5" s="679" t="s">
        <v>29</v>
      </c>
      <c r="L5" s="915"/>
      <c r="M5" s="314" t="s">
        <v>30</v>
      </c>
      <c r="N5" s="314" t="s">
        <v>105</v>
      </c>
      <c r="O5" s="314" t="s">
        <v>31</v>
      </c>
      <c r="P5" s="409" t="s">
        <v>106</v>
      </c>
      <c r="Q5" s="314" t="s">
        <v>107</v>
      </c>
      <c r="R5" s="314" t="s">
        <v>32</v>
      </c>
      <c r="S5" s="314" t="s">
        <v>33</v>
      </c>
      <c r="T5" s="314" t="s">
        <v>34</v>
      </c>
      <c r="U5" s="314" t="s">
        <v>35</v>
      </c>
      <c r="V5" s="314" t="s">
        <v>108</v>
      </c>
      <c r="W5" s="314" t="s">
        <v>109</v>
      </c>
      <c r="X5" s="314" t="s">
        <v>110</v>
      </c>
      <c r="Y5" s="410" t="s">
        <v>111</v>
      </c>
    </row>
    <row r="6" spans="2:25" s="16" customFormat="1" ht="37.5" customHeight="1" x14ac:dyDescent="0.35">
      <c r="B6" s="585" t="s">
        <v>6</v>
      </c>
      <c r="C6" s="433"/>
      <c r="D6" s="133">
        <v>164</v>
      </c>
      <c r="E6" s="579" t="s">
        <v>20</v>
      </c>
      <c r="F6" s="764" t="s">
        <v>170</v>
      </c>
      <c r="G6" s="551">
        <v>90</v>
      </c>
      <c r="H6" s="118"/>
      <c r="I6" s="47">
        <v>11.06</v>
      </c>
      <c r="J6" s="35">
        <v>14.36</v>
      </c>
      <c r="K6" s="48">
        <v>24.6</v>
      </c>
      <c r="L6" s="166">
        <v>273.95999999999998</v>
      </c>
      <c r="M6" s="217">
        <v>0.08</v>
      </c>
      <c r="N6" s="47">
        <v>0.1</v>
      </c>
      <c r="O6" s="35">
        <v>0.06</v>
      </c>
      <c r="P6" s="35">
        <v>40</v>
      </c>
      <c r="Q6" s="194">
        <v>0.28999999999999998</v>
      </c>
      <c r="R6" s="226">
        <v>191.05</v>
      </c>
      <c r="S6" s="37">
        <v>159.85</v>
      </c>
      <c r="T6" s="37">
        <v>23.39</v>
      </c>
      <c r="U6" s="37">
        <v>0.79</v>
      </c>
      <c r="V6" s="37">
        <v>97.95</v>
      </c>
      <c r="W6" s="37">
        <v>5.0000000000000001E-4</v>
      </c>
      <c r="X6" s="37">
        <v>2.8600000000000001E-3</v>
      </c>
      <c r="Y6" s="50">
        <v>0</v>
      </c>
    </row>
    <row r="7" spans="2:25" s="16" customFormat="1" ht="37.5" customHeight="1" x14ac:dyDescent="0.35">
      <c r="B7" s="586"/>
      <c r="C7" s="673"/>
      <c r="D7" s="114">
        <v>66</v>
      </c>
      <c r="E7" s="147" t="s">
        <v>58</v>
      </c>
      <c r="F7" s="137" t="s">
        <v>53</v>
      </c>
      <c r="G7" s="538">
        <v>150</v>
      </c>
      <c r="H7" s="90"/>
      <c r="I7" s="236">
        <v>15.6</v>
      </c>
      <c r="J7" s="20">
        <v>16.350000000000001</v>
      </c>
      <c r="K7" s="21">
        <v>2.7</v>
      </c>
      <c r="L7" s="167">
        <v>220.2</v>
      </c>
      <c r="M7" s="167">
        <v>7.0000000000000007E-2</v>
      </c>
      <c r="N7" s="19">
        <v>0.41</v>
      </c>
      <c r="O7" s="20">
        <v>0.52</v>
      </c>
      <c r="P7" s="20">
        <v>171.15</v>
      </c>
      <c r="Q7" s="21">
        <v>2</v>
      </c>
      <c r="R7" s="236">
        <v>112.35</v>
      </c>
      <c r="S7" s="20">
        <v>250.35</v>
      </c>
      <c r="T7" s="20">
        <v>18.809999999999999</v>
      </c>
      <c r="U7" s="20">
        <v>2.79</v>
      </c>
      <c r="V7" s="20">
        <v>232.65</v>
      </c>
      <c r="W7" s="20">
        <v>2.3E-2</v>
      </c>
      <c r="X7" s="20">
        <v>2.7E-2</v>
      </c>
      <c r="Y7" s="46">
        <v>0.1</v>
      </c>
    </row>
    <row r="8" spans="2:25" s="16" customFormat="1" ht="37.5" customHeight="1" x14ac:dyDescent="0.35">
      <c r="B8" s="586"/>
      <c r="C8" s="673"/>
      <c r="D8" s="114">
        <v>107</v>
      </c>
      <c r="E8" s="90" t="s">
        <v>18</v>
      </c>
      <c r="F8" s="318" t="s">
        <v>120</v>
      </c>
      <c r="G8" s="538">
        <v>200</v>
      </c>
      <c r="H8" s="147"/>
      <c r="I8" s="236">
        <v>0.8</v>
      </c>
      <c r="J8" s="20">
        <v>0.2</v>
      </c>
      <c r="K8" s="46">
        <v>23.2</v>
      </c>
      <c r="L8" s="235">
        <v>94.4</v>
      </c>
      <c r="M8" s="236">
        <v>0.02</v>
      </c>
      <c r="N8" s="20"/>
      <c r="O8" s="20">
        <v>4</v>
      </c>
      <c r="P8" s="20">
        <v>0</v>
      </c>
      <c r="Q8" s="21"/>
      <c r="R8" s="236">
        <v>16</v>
      </c>
      <c r="S8" s="20">
        <v>18</v>
      </c>
      <c r="T8" s="20">
        <v>10</v>
      </c>
      <c r="U8" s="20">
        <v>0.4</v>
      </c>
      <c r="V8" s="20"/>
      <c r="W8" s="20"/>
      <c r="X8" s="20"/>
      <c r="Y8" s="46"/>
    </row>
    <row r="9" spans="2:25" s="16" customFormat="1" ht="52.5" customHeight="1" x14ac:dyDescent="0.35">
      <c r="B9" s="586"/>
      <c r="C9" s="673"/>
      <c r="D9" s="186">
        <v>121</v>
      </c>
      <c r="E9" s="147" t="s">
        <v>14</v>
      </c>
      <c r="F9" s="600" t="s">
        <v>47</v>
      </c>
      <c r="G9" s="198">
        <v>30</v>
      </c>
      <c r="H9" s="114"/>
      <c r="I9" s="19">
        <v>2.16</v>
      </c>
      <c r="J9" s="20">
        <v>0.81</v>
      </c>
      <c r="K9" s="21">
        <v>14.73</v>
      </c>
      <c r="L9" s="249">
        <v>75.66</v>
      </c>
      <c r="M9" s="236">
        <v>0.04</v>
      </c>
      <c r="N9" s="20">
        <v>0.01</v>
      </c>
      <c r="O9" s="20">
        <v>0</v>
      </c>
      <c r="P9" s="20">
        <v>0</v>
      </c>
      <c r="Q9" s="46">
        <v>0</v>
      </c>
      <c r="R9" s="236">
        <v>7.5</v>
      </c>
      <c r="S9" s="20">
        <v>24.6</v>
      </c>
      <c r="T9" s="20">
        <v>9.9</v>
      </c>
      <c r="U9" s="20">
        <v>0.45</v>
      </c>
      <c r="V9" s="20">
        <v>27.6</v>
      </c>
      <c r="W9" s="20">
        <v>0</v>
      </c>
      <c r="X9" s="20">
        <v>0</v>
      </c>
      <c r="Y9" s="46">
        <v>0</v>
      </c>
    </row>
    <row r="10" spans="2:25" s="16" customFormat="1" ht="37.5" customHeight="1" x14ac:dyDescent="0.35">
      <c r="B10" s="586"/>
      <c r="C10" s="673"/>
      <c r="D10" s="114">
        <v>120</v>
      </c>
      <c r="E10" s="147" t="s">
        <v>15</v>
      </c>
      <c r="F10" s="680" t="s">
        <v>44</v>
      </c>
      <c r="G10" s="113">
        <v>30</v>
      </c>
      <c r="H10" s="223"/>
      <c r="I10" s="207">
        <v>1.71</v>
      </c>
      <c r="J10" s="15">
        <v>0.33</v>
      </c>
      <c r="K10" s="39">
        <v>11.16</v>
      </c>
      <c r="L10" s="215">
        <v>54.39</v>
      </c>
      <c r="M10" s="207">
        <v>0.02</v>
      </c>
      <c r="N10" s="15">
        <v>0.03</v>
      </c>
      <c r="O10" s="15">
        <v>0.1</v>
      </c>
      <c r="P10" s="15">
        <v>0</v>
      </c>
      <c r="Q10" s="39">
        <v>0</v>
      </c>
      <c r="R10" s="207">
        <v>8.5</v>
      </c>
      <c r="S10" s="15">
        <v>30</v>
      </c>
      <c r="T10" s="15">
        <v>10.25</v>
      </c>
      <c r="U10" s="15">
        <v>0.56999999999999995</v>
      </c>
      <c r="V10" s="15">
        <v>91.87</v>
      </c>
      <c r="W10" s="15">
        <v>2.5000000000000001E-3</v>
      </c>
      <c r="X10" s="15">
        <v>2.5000000000000001E-3</v>
      </c>
      <c r="Y10" s="39">
        <v>0.02</v>
      </c>
    </row>
    <row r="11" spans="2:25" s="16" customFormat="1" ht="37.5" customHeight="1" x14ac:dyDescent="0.35">
      <c r="B11" s="586"/>
      <c r="C11" s="673"/>
      <c r="D11" s="113"/>
      <c r="E11" s="148"/>
      <c r="F11" s="675" t="s">
        <v>21</v>
      </c>
      <c r="G11" s="274">
        <f>SUM(G5:G10)</f>
        <v>500</v>
      </c>
      <c r="H11" s="148"/>
      <c r="I11" s="871">
        <f t="shared" ref="I11:Y11" si="0">SUM(I5:I10)</f>
        <v>31.330000000000002</v>
      </c>
      <c r="J11" s="872">
        <f t="shared" si="0"/>
        <v>32.049999999999997</v>
      </c>
      <c r="K11" s="873">
        <f t="shared" si="0"/>
        <v>76.39</v>
      </c>
      <c r="L11" s="500">
        <f t="shared" si="0"/>
        <v>718.6099999999999</v>
      </c>
      <c r="M11" s="874">
        <f t="shared" si="0"/>
        <v>0.23</v>
      </c>
      <c r="N11" s="872">
        <f t="shared" si="0"/>
        <v>0.55000000000000004</v>
      </c>
      <c r="O11" s="872">
        <f t="shared" si="0"/>
        <v>4.68</v>
      </c>
      <c r="P11" s="872">
        <f t="shared" si="0"/>
        <v>211.15</v>
      </c>
      <c r="Q11" s="873">
        <f t="shared" si="0"/>
        <v>2.29</v>
      </c>
      <c r="R11" s="871">
        <f t="shared" si="0"/>
        <v>335.4</v>
      </c>
      <c r="S11" s="872">
        <f t="shared" si="0"/>
        <v>482.8</v>
      </c>
      <c r="T11" s="872">
        <f t="shared" si="0"/>
        <v>72.349999999999994</v>
      </c>
      <c r="U11" s="872">
        <f t="shared" si="0"/>
        <v>5</v>
      </c>
      <c r="V11" s="872">
        <f t="shared" si="0"/>
        <v>450.07000000000005</v>
      </c>
      <c r="W11" s="872">
        <f t="shared" si="0"/>
        <v>2.5999999999999999E-2</v>
      </c>
      <c r="X11" s="872">
        <f t="shared" si="0"/>
        <v>3.236E-2</v>
      </c>
      <c r="Y11" s="875">
        <f t="shared" si="0"/>
        <v>0.12000000000000001</v>
      </c>
    </row>
    <row r="12" spans="2:25" s="16" customFormat="1" ht="37.5" customHeight="1" thickBot="1" x14ac:dyDescent="0.4">
      <c r="B12" s="586"/>
      <c r="C12" s="673"/>
      <c r="D12" s="304"/>
      <c r="E12" s="876"/>
      <c r="F12" s="877" t="s">
        <v>22</v>
      </c>
      <c r="G12" s="304"/>
      <c r="H12" s="878"/>
      <c r="I12" s="879"/>
      <c r="J12" s="880"/>
      <c r="K12" s="881"/>
      <c r="L12" s="676">
        <f>L11/23.5</f>
        <v>30.57914893617021</v>
      </c>
      <c r="M12" s="601"/>
      <c r="N12" s="602"/>
      <c r="O12" s="602"/>
      <c r="P12" s="602"/>
      <c r="Q12" s="603"/>
      <c r="R12" s="604"/>
      <c r="S12" s="602"/>
      <c r="T12" s="602"/>
      <c r="U12" s="602"/>
      <c r="V12" s="602"/>
      <c r="W12" s="602"/>
      <c r="X12" s="602"/>
      <c r="Y12" s="605"/>
    </row>
    <row r="13" spans="2:25" s="16" customFormat="1" ht="37.5" customHeight="1" x14ac:dyDescent="0.35">
      <c r="B13" s="585" t="s">
        <v>7</v>
      </c>
      <c r="C13" s="233"/>
      <c r="D13" s="341">
        <v>137</v>
      </c>
      <c r="E13" s="579" t="s">
        <v>20</v>
      </c>
      <c r="F13" s="764" t="s">
        <v>153</v>
      </c>
      <c r="G13" s="840">
        <v>100</v>
      </c>
      <c r="H13" s="133"/>
      <c r="I13" s="303">
        <v>0.8</v>
      </c>
      <c r="J13" s="49">
        <v>0.2</v>
      </c>
      <c r="K13" s="338">
        <v>7.5</v>
      </c>
      <c r="L13" s="841">
        <v>38</v>
      </c>
      <c r="M13" s="302">
        <v>0.06</v>
      </c>
      <c r="N13" s="303">
        <v>0.03</v>
      </c>
      <c r="O13" s="49">
        <v>38</v>
      </c>
      <c r="P13" s="49">
        <v>10</v>
      </c>
      <c r="Q13" s="50">
        <v>0</v>
      </c>
      <c r="R13" s="302">
        <v>35</v>
      </c>
      <c r="S13" s="49">
        <v>17</v>
      </c>
      <c r="T13" s="49">
        <v>11</v>
      </c>
      <c r="U13" s="49">
        <v>0.1</v>
      </c>
      <c r="V13" s="49">
        <v>155</v>
      </c>
      <c r="W13" s="49">
        <v>2.9999999999999997E-4</v>
      </c>
      <c r="X13" s="49">
        <v>1E-4</v>
      </c>
      <c r="Y13" s="50">
        <v>0.15</v>
      </c>
    </row>
    <row r="14" spans="2:25" s="16" customFormat="1" ht="37.5" customHeight="1" x14ac:dyDescent="0.35">
      <c r="B14" s="599"/>
      <c r="C14" s="127"/>
      <c r="D14" s="125">
        <v>31</v>
      </c>
      <c r="E14" s="146" t="s">
        <v>9</v>
      </c>
      <c r="F14" s="336" t="s">
        <v>73</v>
      </c>
      <c r="G14" s="242">
        <v>200</v>
      </c>
      <c r="H14" s="115"/>
      <c r="I14" s="71">
        <v>5.74</v>
      </c>
      <c r="J14" s="13">
        <v>8.7799999999999994</v>
      </c>
      <c r="K14" s="23">
        <v>8.74</v>
      </c>
      <c r="L14" s="116">
        <v>138.04</v>
      </c>
      <c r="M14" s="116">
        <v>0.04</v>
      </c>
      <c r="N14" s="71">
        <v>0.08</v>
      </c>
      <c r="O14" s="13">
        <v>5.24</v>
      </c>
      <c r="P14" s="13">
        <v>132.80000000000001</v>
      </c>
      <c r="Q14" s="23">
        <v>0.06</v>
      </c>
      <c r="R14" s="208">
        <v>33.799999999999997</v>
      </c>
      <c r="S14" s="13">
        <v>77.48</v>
      </c>
      <c r="T14" s="13">
        <v>20.28</v>
      </c>
      <c r="U14" s="13">
        <v>1.28</v>
      </c>
      <c r="V14" s="13">
        <v>278.8</v>
      </c>
      <c r="W14" s="13">
        <v>6.0000000000000001E-3</v>
      </c>
      <c r="X14" s="13">
        <v>0</v>
      </c>
      <c r="Y14" s="43">
        <v>3.5999999999999997E-2</v>
      </c>
    </row>
    <row r="15" spans="2:25" s="16" customFormat="1" ht="37.5" customHeight="1" x14ac:dyDescent="0.35">
      <c r="B15" s="93"/>
      <c r="C15" s="157" t="s">
        <v>69</v>
      </c>
      <c r="D15" s="422">
        <v>287</v>
      </c>
      <c r="E15" s="446" t="s">
        <v>10</v>
      </c>
      <c r="F15" s="577" t="s">
        <v>169</v>
      </c>
      <c r="G15" s="422">
        <v>90</v>
      </c>
      <c r="H15" s="157"/>
      <c r="I15" s="57">
        <v>14.03</v>
      </c>
      <c r="J15" s="58">
        <v>11.56</v>
      </c>
      <c r="K15" s="59">
        <v>9.77</v>
      </c>
      <c r="L15" s="505">
        <v>200.41</v>
      </c>
      <c r="M15" s="269">
        <v>7.0000000000000007E-2</v>
      </c>
      <c r="N15" s="57">
        <v>0.12</v>
      </c>
      <c r="O15" s="58">
        <v>3.47</v>
      </c>
      <c r="P15" s="58">
        <v>40</v>
      </c>
      <c r="Q15" s="99">
        <v>0.03</v>
      </c>
      <c r="R15" s="269">
        <v>26.13</v>
      </c>
      <c r="S15" s="58">
        <v>121.76</v>
      </c>
      <c r="T15" s="58">
        <v>21.04</v>
      </c>
      <c r="U15" s="58">
        <v>1.27</v>
      </c>
      <c r="V15" s="58">
        <v>263.55</v>
      </c>
      <c r="W15" s="58">
        <v>4.0000000000000001E-3</v>
      </c>
      <c r="X15" s="58">
        <v>1.4E-3</v>
      </c>
      <c r="Y15" s="59">
        <v>0.08</v>
      </c>
    </row>
    <row r="16" spans="2:25" s="16" customFormat="1" ht="37.5" customHeight="1" x14ac:dyDescent="0.35">
      <c r="B16" s="93"/>
      <c r="C16" s="158" t="s">
        <v>71</v>
      </c>
      <c r="D16" s="503">
        <v>150</v>
      </c>
      <c r="E16" s="144" t="s">
        <v>10</v>
      </c>
      <c r="F16" s="263" t="s">
        <v>172</v>
      </c>
      <c r="G16" s="580">
        <v>90</v>
      </c>
      <c r="H16" s="158"/>
      <c r="I16" s="63">
        <v>20.25</v>
      </c>
      <c r="J16" s="64">
        <v>15.57</v>
      </c>
      <c r="K16" s="97">
        <v>2.34</v>
      </c>
      <c r="L16" s="447">
        <v>230.13</v>
      </c>
      <c r="M16" s="209">
        <v>0.06</v>
      </c>
      <c r="N16" s="64">
        <v>0.13</v>
      </c>
      <c r="O16" s="64">
        <v>8.5</v>
      </c>
      <c r="P16" s="64">
        <v>199.8</v>
      </c>
      <c r="Q16" s="97">
        <v>0</v>
      </c>
      <c r="R16" s="63">
        <v>41.24</v>
      </c>
      <c r="S16" s="64">
        <v>108.78</v>
      </c>
      <c r="T16" s="64">
        <v>23.68</v>
      </c>
      <c r="U16" s="64">
        <v>1.39</v>
      </c>
      <c r="V16" s="64">
        <v>287.2</v>
      </c>
      <c r="W16" s="64">
        <v>5.0000000000000001E-3</v>
      </c>
      <c r="X16" s="64">
        <v>8.9999999999999998E-4</v>
      </c>
      <c r="Y16" s="97">
        <v>0.13</v>
      </c>
    </row>
    <row r="17" spans="2:25" s="16" customFormat="1" ht="37.5" customHeight="1" x14ac:dyDescent="0.35">
      <c r="B17" s="93"/>
      <c r="C17" s="319"/>
      <c r="D17" s="114">
        <v>64</v>
      </c>
      <c r="E17" s="90" t="s">
        <v>46</v>
      </c>
      <c r="F17" s="318" t="s">
        <v>66</v>
      </c>
      <c r="G17" s="198">
        <v>150</v>
      </c>
      <c r="H17" s="114"/>
      <c r="I17" s="208">
        <v>6.45</v>
      </c>
      <c r="J17" s="13">
        <v>4.05</v>
      </c>
      <c r="K17" s="43">
        <v>40.200000000000003</v>
      </c>
      <c r="L17" s="116">
        <v>223.65</v>
      </c>
      <c r="M17" s="212">
        <v>0.08</v>
      </c>
      <c r="N17" s="184">
        <v>0.2</v>
      </c>
      <c r="O17" s="75">
        <v>0</v>
      </c>
      <c r="P17" s="75">
        <v>30</v>
      </c>
      <c r="Q17" s="76">
        <v>0.11</v>
      </c>
      <c r="R17" s="212">
        <v>13.05</v>
      </c>
      <c r="S17" s="75">
        <v>58.34</v>
      </c>
      <c r="T17" s="75">
        <v>22.53</v>
      </c>
      <c r="U17" s="75">
        <v>1.25</v>
      </c>
      <c r="V17" s="75">
        <v>1.1000000000000001</v>
      </c>
      <c r="W17" s="75">
        <v>0</v>
      </c>
      <c r="X17" s="75">
        <v>0</v>
      </c>
      <c r="Y17" s="183">
        <v>0</v>
      </c>
    </row>
    <row r="18" spans="2:25" s="16" customFormat="1" ht="37.5" customHeight="1" x14ac:dyDescent="0.35">
      <c r="B18" s="94"/>
      <c r="C18" s="199"/>
      <c r="D18" s="459">
        <v>107</v>
      </c>
      <c r="E18" s="90" t="s">
        <v>18</v>
      </c>
      <c r="F18" s="137" t="s">
        <v>98</v>
      </c>
      <c r="G18" s="774">
        <v>200</v>
      </c>
      <c r="H18" s="178"/>
      <c r="I18" s="19">
        <v>0</v>
      </c>
      <c r="J18" s="20">
        <v>0</v>
      </c>
      <c r="K18" s="46">
        <v>22.8</v>
      </c>
      <c r="L18" s="235">
        <v>92</v>
      </c>
      <c r="M18" s="236">
        <v>0.04</v>
      </c>
      <c r="N18" s="19">
        <v>0.08</v>
      </c>
      <c r="O18" s="20">
        <v>12</v>
      </c>
      <c r="P18" s="20">
        <v>100</v>
      </c>
      <c r="Q18" s="21">
        <v>0</v>
      </c>
      <c r="R18" s="236">
        <v>0</v>
      </c>
      <c r="S18" s="20">
        <v>0</v>
      </c>
      <c r="T18" s="20">
        <v>0</v>
      </c>
      <c r="U18" s="20">
        <v>0</v>
      </c>
      <c r="V18" s="20">
        <v>304</v>
      </c>
      <c r="W18" s="20">
        <v>0</v>
      </c>
      <c r="X18" s="20">
        <v>0</v>
      </c>
      <c r="Y18" s="46">
        <v>0</v>
      </c>
    </row>
    <row r="19" spans="2:25" s="16" customFormat="1" ht="37.5" customHeight="1" x14ac:dyDescent="0.35">
      <c r="B19" s="94"/>
      <c r="C19" s="199"/>
      <c r="D19" s="462">
        <v>119</v>
      </c>
      <c r="E19" s="90" t="s">
        <v>14</v>
      </c>
      <c r="F19" s="111" t="s">
        <v>51</v>
      </c>
      <c r="G19" s="90">
        <v>30</v>
      </c>
      <c r="H19" s="178"/>
      <c r="I19" s="19">
        <v>2.13</v>
      </c>
      <c r="J19" s="20">
        <v>0.21</v>
      </c>
      <c r="K19" s="46">
        <v>13.26</v>
      </c>
      <c r="L19" s="363">
        <v>72</v>
      </c>
      <c r="M19" s="236">
        <v>0.03</v>
      </c>
      <c r="N19" s="19">
        <v>0.01</v>
      </c>
      <c r="O19" s="20">
        <v>0</v>
      </c>
      <c r="P19" s="20">
        <v>0</v>
      </c>
      <c r="Q19" s="21">
        <v>0</v>
      </c>
      <c r="R19" s="236">
        <v>11.1</v>
      </c>
      <c r="S19" s="20">
        <v>65.400000000000006</v>
      </c>
      <c r="T19" s="20">
        <v>19.5</v>
      </c>
      <c r="U19" s="20">
        <v>0.84</v>
      </c>
      <c r="V19" s="20">
        <v>27.9</v>
      </c>
      <c r="W19" s="20">
        <v>1E-3</v>
      </c>
      <c r="X19" s="20">
        <v>2E-3</v>
      </c>
      <c r="Y19" s="46">
        <v>0</v>
      </c>
    </row>
    <row r="20" spans="2:25" s="16" customFormat="1" ht="37.5" customHeight="1" x14ac:dyDescent="0.35">
      <c r="B20" s="94"/>
      <c r="C20" s="199"/>
      <c r="D20" s="459">
        <v>120</v>
      </c>
      <c r="E20" s="90" t="s">
        <v>15</v>
      </c>
      <c r="F20" s="111" t="s">
        <v>44</v>
      </c>
      <c r="G20" s="90">
        <v>20</v>
      </c>
      <c r="H20" s="178"/>
      <c r="I20" s="19">
        <v>1.1399999999999999</v>
      </c>
      <c r="J20" s="20">
        <v>0.22</v>
      </c>
      <c r="K20" s="46">
        <v>7.44</v>
      </c>
      <c r="L20" s="363">
        <v>36.26</v>
      </c>
      <c r="M20" s="236">
        <v>0.02</v>
      </c>
      <c r="N20" s="19">
        <v>2.4E-2</v>
      </c>
      <c r="O20" s="20">
        <v>0.08</v>
      </c>
      <c r="P20" s="20">
        <v>0</v>
      </c>
      <c r="Q20" s="21">
        <v>0</v>
      </c>
      <c r="R20" s="236">
        <v>6.8</v>
      </c>
      <c r="S20" s="20">
        <v>24</v>
      </c>
      <c r="T20" s="20">
        <v>8.1999999999999993</v>
      </c>
      <c r="U20" s="20">
        <v>0.46</v>
      </c>
      <c r="V20" s="20">
        <v>73.5</v>
      </c>
      <c r="W20" s="20">
        <v>2E-3</v>
      </c>
      <c r="X20" s="20">
        <v>2E-3</v>
      </c>
      <c r="Y20" s="46">
        <v>1.2E-2</v>
      </c>
    </row>
    <row r="21" spans="2:25" s="16" customFormat="1" ht="37.5" customHeight="1" x14ac:dyDescent="0.35">
      <c r="B21" s="94"/>
      <c r="C21" s="157" t="s">
        <v>69</v>
      </c>
      <c r="D21" s="422"/>
      <c r="E21" s="143"/>
      <c r="F21" s="365" t="s">
        <v>21</v>
      </c>
      <c r="G21" s="143">
        <f>G13+G14+G15+G17+G18+G19+G20</f>
        <v>790</v>
      </c>
      <c r="H21" s="206"/>
      <c r="I21" s="57">
        <f t="shared" ref="I21:Y21" si="1">I13+I14+I15+I17+I18+I19+I20</f>
        <v>30.29</v>
      </c>
      <c r="J21" s="58">
        <f t="shared" si="1"/>
        <v>25.02</v>
      </c>
      <c r="K21" s="59">
        <f t="shared" si="1"/>
        <v>109.71000000000001</v>
      </c>
      <c r="L21" s="769">
        <f t="shared" si="1"/>
        <v>800.36</v>
      </c>
      <c r="M21" s="269">
        <f t="shared" si="1"/>
        <v>0.33999999999999997</v>
      </c>
      <c r="N21" s="57">
        <f t="shared" si="1"/>
        <v>0.54400000000000004</v>
      </c>
      <c r="O21" s="58">
        <f t="shared" si="1"/>
        <v>58.79</v>
      </c>
      <c r="P21" s="58">
        <f t="shared" si="1"/>
        <v>312.8</v>
      </c>
      <c r="Q21" s="99">
        <f t="shared" si="1"/>
        <v>0.2</v>
      </c>
      <c r="R21" s="269">
        <f t="shared" si="1"/>
        <v>125.87999999999998</v>
      </c>
      <c r="S21" s="58">
        <f t="shared" si="1"/>
        <v>363.98</v>
      </c>
      <c r="T21" s="58">
        <f t="shared" si="1"/>
        <v>102.55</v>
      </c>
      <c r="U21" s="58">
        <f t="shared" si="1"/>
        <v>5.2</v>
      </c>
      <c r="V21" s="58">
        <f t="shared" si="1"/>
        <v>1103.8500000000001</v>
      </c>
      <c r="W21" s="58">
        <f t="shared" si="1"/>
        <v>1.3300000000000001E-2</v>
      </c>
      <c r="X21" s="58">
        <f t="shared" si="1"/>
        <v>5.4999999999999997E-3</v>
      </c>
      <c r="Y21" s="59">
        <f t="shared" si="1"/>
        <v>0.27800000000000002</v>
      </c>
    </row>
    <row r="22" spans="2:25" s="16" customFormat="1" ht="37.5" customHeight="1" x14ac:dyDescent="0.35">
      <c r="B22" s="94"/>
      <c r="C22" s="157" t="s">
        <v>69</v>
      </c>
      <c r="D22" s="422"/>
      <c r="E22" s="143"/>
      <c r="F22" s="365" t="s">
        <v>99</v>
      </c>
      <c r="G22" s="143"/>
      <c r="H22" s="206"/>
      <c r="I22" s="57"/>
      <c r="J22" s="58"/>
      <c r="K22" s="59"/>
      <c r="L22" s="769">
        <f>L21/23.5</f>
        <v>34.057872340425533</v>
      </c>
      <c r="M22" s="269"/>
      <c r="N22" s="57"/>
      <c r="O22" s="58"/>
      <c r="P22" s="58"/>
      <c r="Q22" s="99"/>
      <c r="R22" s="269"/>
      <c r="S22" s="58"/>
      <c r="T22" s="58"/>
      <c r="U22" s="58"/>
      <c r="V22" s="58"/>
      <c r="W22" s="58"/>
      <c r="X22" s="58"/>
      <c r="Y22" s="59"/>
    </row>
    <row r="23" spans="2:25" s="16" customFormat="1" ht="37.5" customHeight="1" x14ac:dyDescent="0.35">
      <c r="B23" s="94"/>
      <c r="C23" s="754" t="s">
        <v>71</v>
      </c>
      <c r="D23" s="650"/>
      <c r="E23" s="716"/>
      <c r="F23" s="369" t="s">
        <v>21</v>
      </c>
      <c r="G23" s="387">
        <f>G13+G14+G16+G17+G18+G19+G20</f>
        <v>790</v>
      </c>
      <c r="H23" s="252"/>
      <c r="I23" s="642">
        <f t="shared" ref="I23:Y23" si="2">I13+I14+I16+I17+I18+I19+I20</f>
        <v>36.510000000000005</v>
      </c>
      <c r="J23" s="384">
        <f t="shared" si="2"/>
        <v>29.029999999999998</v>
      </c>
      <c r="K23" s="386">
        <f t="shared" si="2"/>
        <v>102.28</v>
      </c>
      <c r="L23" s="498">
        <f t="shared" si="2"/>
        <v>830.07999999999993</v>
      </c>
      <c r="M23" s="385">
        <f t="shared" si="2"/>
        <v>0.32999999999999996</v>
      </c>
      <c r="N23" s="384">
        <f t="shared" si="2"/>
        <v>0.55400000000000005</v>
      </c>
      <c r="O23" s="384">
        <f t="shared" si="2"/>
        <v>63.82</v>
      </c>
      <c r="P23" s="384">
        <f t="shared" si="2"/>
        <v>472.6</v>
      </c>
      <c r="Q23" s="388">
        <f t="shared" si="2"/>
        <v>0.16999999999999998</v>
      </c>
      <c r="R23" s="385">
        <f t="shared" si="2"/>
        <v>140.99</v>
      </c>
      <c r="S23" s="384">
        <f t="shared" si="2"/>
        <v>351</v>
      </c>
      <c r="T23" s="384">
        <f t="shared" si="2"/>
        <v>105.19000000000001</v>
      </c>
      <c r="U23" s="384">
        <f t="shared" si="2"/>
        <v>5.3199999999999994</v>
      </c>
      <c r="V23" s="384">
        <f t="shared" si="2"/>
        <v>1127.5</v>
      </c>
      <c r="W23" s="384">
        <f t="shared" si="2"/>
        <v>1.4300000000000002E-2</v>
      </c>
      <c r="X23" s="384">
        <f t="shared" si="2"/>
        <v>5.0000000000000001E-3</v>
      </c>
      <c r="Y23" s="386">
        <f t="shared" si="2"/>
        <v>0.32800000000000001</v>
      </c>
    </row>
    <row r="24" spans="2:25" s="16" customFormat="1" ht="37.5" customHeight="1" thickBot="1" x14ac:dyDescent="0.4">
      <c r="B24" s="221"/>
      <c r="C24" s="754" t="s">
        <v>71</v>
      </c>
      <c r="D24" s="762"/>
      <c r="E24" s="480"/>
      <c r="F24" s="370" t="s">
        <v>99</v>
      </c>
      <c r="G24" s="775"/>
      <c r="H24" s="262"/>
      <c r="I24" s="659"/>
      <c r="J24" s="372"/>
      <c r="K24" s="373"/>
      <c r="L24" s="740">
        <f>L23/23.5</f>
        <v>35.322553191489355</v>
      </c>
      <c r="M24" s="770"/>
      <c r="N24" s="771"/>
      <c r="O24" s="771"/>
      <c r="P24" s="771"/>
      <c r="Q24" s="772"/>
      <c r="R24" s="770"/>
      <c r="S24" s="771"/>
      <c r="T24" s="771"/>
      <c r="U24" s="771"/>
      <c r="V24" s="771"/>
      <c r="W24" s="771"/>
      <c r="X24" s="771"/>
      <c r="Y24" s="773"/>
    </row>
    <row r="25" spans="2:25" x14ac:dyDescent="0.35">
      <c r="B25" s="2"/>
      <c r="C25" s="2"/>
      <c r="D25" s="4"/>
      <c r="E25" s="2"/>
      <c r="F25" s="2"/>
      <c r="G25" s="2"/>
      <c r="H25" s="9"/>
      <c r="I25" s="10"/>
      <c r="J25" s="9"/>
      <c r="K25" s="2"/>
      <c r="L25" s="12"/>
      <c r="M25" s="2"/>
      <c r="N25" s="2"/>
      <c r="O25" s="2"/>
    </row>
    <row r="26" spans="2:25" ht="18" x14ac:dyDescent="0.35">
      <c r="E26" s="11"/>
      <c r="F26" s="239"/>
      <c r="G26" s="26"/>
      <c r="H26" s="11"/>
      <c r="I26" s="11"/>
      <c r="J26" s="11"/>
      <c r="K26" s="11"/>
    </row>
    <row r="27" spans="2:25" ht="15.5" x14ac:dyDescent="0.35">
      <c r="B27" s="582" t="s">
        <v>61</v>
      </c>
      <c r="C27" s="632"/>
      <c r="D27" s="597"/>
      <c r="E27" s="597"/>
    </row>
    <row r="28" spans="2:25" ht="18" x14ac:dyDescent="0.35">
      <c r="B28" s="583" t="s">
        <v>62</v>
      </c>
      <c r="C28" s="633"/>
      <c r="D28" s="598"/>
      <c r="E28" s="598"/>
      <c r="F28" s="25"/>
      <c r="G28" s="26"/>
      <c r="H28" s="11"/>
      <c r="I28" s="11"/>
      <c r="J28" s="11"/>
      <c r="K28" s="11"/>
    </row>
    <row r="29" spans="2:25" ht="18" x14ac:dyDescent="0.35">
      <c r="B29" s="11"/>
      <c r="C29" s="308"/>
      <c r="D29" s="308"/>
      <c r="E29" s="11"/>
      <c r="F29" s="25"/>
      <c r="G29" s="26"/>
      <c r="H29" s="11"/>
      <c r="I29" s="11"/>
      <c r="J29" s="11"/>
      <c r="K29" s="11"/>
    </row>
    <row r="30" spans="2:25" x14ac:dyDescent="0.35">
      <c r="E30" s="11"/>
      <c r="F30" s="11"/>
      <c r="G30" s="11"/>
      <c r="H30" s="11"/>
      <c r="I30" s="11"/>
      <c r="J30" s="11"/>
      <c r="K30" s="11"/>
    </row>
    <row r="31" spans="2:25" x14ac:dyDescent="0.35">
      <c r="E31" s="11"/>
      <c r="F31" s="11"/>
      <c r="G31" s="11"/>
      <c r="H31" s="11"/>
      <c r="I31" s="11"/>
      <c r="J31" s="11"/>
      <c r="K31" s="11"/>
    </row>
    <row r="32" spans="2:25" x14ac:dyDescent="0.35">
      <c r="E32" s="11"/>
      <c r="F32" s="11"/>
      <c r="G32" s="11"/>
      <c r="H32" s="11"/>
      <c r="I32" s="11"/>
      <c r="J32" s="11"/>
      <c r="K32" s="11"/>
    </row>
    <row r="33" spans="5:11" x14ac:dyDescent="0.35">
      <c r="E33" s="11"/>
      <c r="F33" s="11"/>
      <c r="G33" s="11"/>
      <c r="H33" s="11"/>
      <c r="I33" s="11"/>
      <c r="J33" s="11"/>
      <c r="K33" s="11"/>
    </row>
    <row r="34" spans="5:11" x14ac:dyDescent="0.35">
      <c r="E34" s="11"/>
      <c r="F34" s="11"/>
      <c r="G34" s="11"/>
      <c r="H34" s="11"/>
      <c r="I34" s="11"/>
      <c r="J34" s="11"/>
      <c r="K34" s="11"/>
    </row>
    <row r="35" spans="5:11" x14ac:dyDescent="0.35">
      <c r="E35" s="11"/>
      <c r="F35" s="11"/>
      <c r="G35" s="11"/>
      <c r="H35" s="11"/>
      <c r="I35" s="11"/>
      <c r="J35" s="11"/>
      <c r="K35" s="11"/>
    </row>
    <row r="36" spans="5:11" x14ac:dyDescent="0.35">
      <c r="E36" s="11"/>
      <c r="F36" s="11"/>
      <c r="G36" s="11"/>
      <c r="H36" s="11"/>
      <c r="I36" s="11"/>
      <c r="J36" s="11"/>
      <c r="K36" s="11"/>
    </row>
  </sheetData>
  <mergeCells count="11">
    <mergeCell ref="M4:Q4"/>
    <mergeCell ref="R4:Y4"/>
    <mergeCell ref="D4:D5"/>
    <mergeCell ref="L4:L5"/>
    <mergeCell ref="B4:B5"/>
    <mergeCell ref="C4:C5"/>
    <mergeCell ref="E4:E5"/>
    <mergeCell ref="F4:F5"/>
    <mergeCell ref="G4:G5"/>
    <mergeCell ref="H4:H5"/>
    <mergeCell ref="I4:K4"/>
  </mergeCells>
  <pageMargins left="0.7" right="0.7" top="0.75" bottom="0.75" header="0.3" footer="0.3"/>
  <pageSetup paperSize="9" scale="44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AA38"/>
  <sheetViews>
    <sheetView zoomScale="60" zoomScaleNormal="60" workbookViewId="0">
      <selection activeCell="G12" sqref="G12:Y12"/>
    </sheetView>
  </sheetViews>
  <sheetFormatPr defaultRowHeight="14.5" x14ac:dyDescent="0.35"/>
  <cols>
    <col min="2" max="2" width="19.7265625" customWidth="1"/>
    <col min="3" max="3" width="10.453125" customWidth="1"/>
    <col min="4" max="4" width="16.1796875" style="5" customWidth="1"/>
    <col min="5" max="5" width="20.54296875" customWidth="1"/>
    <col min="6" max="6" width="54.453125" customWidth="1"/>
    <col min="7" max="7" width="13.81640625" customWidth="1"/>
    <col min="8" max="8" width="16.7265625" customWidth="1"/>
    <col min="10" max="10" width="11.26953125" customWidth="1"/>
    <col min="11" max="11" width="12.81640625" customWidth="1"/>
    <col min="12" max="12" width="22.453125" customWidth="1"/>
    <col min="13" max="13" width="11.26953125" customWidth="1"/>
    <col min="23" max="23" width="11.54296875" customWidth="1"/>
    <col min="24" max="24" width="12.453125" customWidth="1"/>
  </cols>
  <sheetData>
    <row r="2" spans="2:25" ht="23" x14ac:dyDescent="0.5">
      <c r="B2" s="553" t="s">
        <v>1</v>
      </c>
      <c r="C2" s="553"/>
      <c r="D2" s="554"/>
      <c r="E2" s="553" t="s">
        <v>3</v>
      </c>
      <c r="F2" s="553"/>
      <c r="G2" s="555" t="s">
        <v>2</v>
      </c>
      <c r="H2" s="584">
        <v>22</v>
      </c>
      <c r="I2" s="6"/>
      <c r="L2" s="8"/>
      <c r="M2" s="7"/>
      <c r="N2" s="1"/>
      <c r="O2" s="2"/>
    </row>
    <row r="3" spans="2:25" ht="15" thickBot="1" x14ac:dyDescent="0.4">
      <c r="B3" s="1"/>
      <c r="C3" s="1"/>
      <c r="D3" s="3"/>
      <c r="E3" s="1"/>
      <c r="F3" s="320"/>
      <c r="G3" s="320"/>
      <c r="H3" s="320"/>
      <c r="I3" s="1"/>
      <c r="J3" s="1"/>
      <c r="K3" s="1"/>
      <c r="L3" s="1"/>
      <c r="M3" s="1"/>
      <c r="N3" s="1"/>
      <c r="O3" s="2"/>
    </row>
    <row r="4" spans="2:25" s="16" customFormat="1" ht="21.75" customHeight="1" thickBot="1" x14ac:dyDescent="0.4">
      <c r="B4" s="896" t="s">
        <v>0</v>
      </c>
      <c r="C4" s="896"/>
      <c r="D4" s="899" t="s">
        <v>148</v>
      </c>
      <c r="E4" s="896" t="s">
        <v>38</v>
      </c>
      <c r="F4" s="898" t="s">
        <v>37</v>
      </c>
      <c r="G4" s="898" t="s">
        <v>26</v>
      </c>
      <c r="H4" s="898" t="s">
        <v>36</v>
      </c>
      <c r="I4" s="902" t="s">
        <v>23</v>
      </c>
      <c r="J4" s="903"/>
      <c r="K4" s="904"/>
      <c r="L4" s="899" t="s">
        <v>149</v>
      </c>
      <c r="M4" s="893" t="s">
        <v>24</v>
      </c>
      <c r="N4" s="894"/>
      <c r="O4" s="907"/>
      <c r="P4" s="907"/>
      <c r="Q4" s="908"/>
      <c r="R4" s="893" t="s">
        <v>25</v>
      </c>
      <c r="S4" s="894"/>
      <c r="T4" s="894"/>
      <c r="U4" s="894"/>
      <c r="V4" s="894"/>
      <c r="W4" s="894"/>
      <c r="X4" s="894"/>
      <c r="Y4" s="895"/>
    </row>
    <row r="5" spans="2:25" s="16" customFormat="1" ht="47" thickBot="1" x14ac:dyDescent="0.4">
      <c r="B5" s="897"/>
      <c r="C5" s="901"/>
      <c r="D5" s="900"/>
      <c r="E5" s="897"/>
      <c r="F5" s="897"/>
      <c r="G5" s="897"/>
      <c r="H5" s="897"/>
      <c r="I5" s="314" t="s">
        <v>27</v>
      </c>
      <c r="J5" s="307" t="s">
        <v>28</v>
      </c>
      <c r="K5" s="476" t="s">
        <v>29</v>
      </c>
      <c r="L5" s="915"/>
      <c r="M5" s="314" t="s">
        <v>30</v>
      </c>
      <c r="N5" s="314" t="s">
        <v>105</v>
      </c>
      <c r="O5" s="314" t="s">
        <v>31</v>
      </c>
      <c r="P5" s="409" t="s">
        <v>106</v>
      </c>
      <c r="Q5" s="314" t="s">
        <v>107</v>
      </c>
      <c r="R5" s="314" t="s">
        <v>32</v>
      </c>
      <c r="S5" s="314" t="s">
        <v>33</v>
      </c>
      <c r="T5" s="314" t="s">
        <v>34</v>
      </c>
      <c r="U5" s="314" t="s">
        <v>35</v>
      </c>
      <c r="V5" s="314" t="s">
        <v>108</v>
      </c>
      <c r="W5" s="314" t="s">
        <v>109</v>
      </c>
      <c r="X5" s="314" t="s">
        <v>110</v>
      </c>
      <c r="Y5" s="410" t="s">
        <v>111</v>
      </c>
    </row>
    <row r="6" spans="2:25" s="16" customFormat="1" ht="37.5" customHeight="1" x14ac:dyDescent="0.35">
      <c r="B6" s="585" t="s">
        <v>6</v>
      </c>
      <c r="C6" s="118"/>
      <c r="D6" s="341">
        <v>24</v>
      </c>
      <c r="E6" s="133" t="s">
        <v>8</v>
      </c>
      <c r="F6" s="861" t="s">
        <v>103</v>
      </c>
      <c r="G6" s="133">
        <v>150</v>
      </c>
      <c r="H6" s="579"/>
      <c r="I6" s="302">
        <v>0.6</v>
      </c>
      <c r="J6" s="49">
        <v>0</v>
      </c>
      <c r="K6" s="338">
        <v>16.95</v>
      </c>
      <c r="L6" s="862">
        <v>69</v>
      </c>
      <c r="M6" s="382">
        <v>0.01</v>
      </c>
      <c r="N6" s="845">
        <v>0.03</v>
      </c>
      <c r="O6" s="327">
        <v>19.5</v>
      </c>
      <c r="P6" s="327">
        <v>0</v>
      </c>
      <c r="Q6" s="328">
        <v>0</v>
      </c>
      <c r="R6" s="302">
        <v>24</v>
      </c>
      <c r="S6" s="49">
        <v>16.5</v>
      </c>
      <c r="T6" s="49">
        <v>13.5</v>
      </c>
      <c r="U6" s="49">
        <v>3.3</v>
      </c>
      <c r="V6" s="49">
        <v>417</v>
      </c>
      <c r="W6" s="49">
        <v>3.0000000000000001E-3</v>
      </c>
      <c r="X6" s="49">
        <v>5.0000000000000001E-4</v>
      </c>
      <c r="Y6" s="50">
        <v>1.4999999999999999E-2</v>
      </c>
    </row>
    <row r="7" spans="2:25" s="16" customFormat="1" ht="37.5" customHeight="1" x14ac:dyDescent="0.35">
      <c r="B7" s="599"/>
      <c r="C7" s="157" t="s">
        <v>69</v>
      </c>
      <c r="D7" s="422">
        <v>276</v>
      </c>
      <c r="E7" s="446" t="s">
        <v>10</v>
      </c>
      <c r="F7" s="788" t="s">
        <v>171</v>
      </c>
      <c r="G7" s="541">
        <v>90</v>
      </c>
      <c r="H7" s="143"/>
      <c r="I7" s="269">
        <v>18.399999999999999</v>
      </c>
      <c r="J7" s="58">
        <v>11.32</v>
      </c>
      <c r="K7" s="99">
        <v>9.43</v>
      </c>
      <c r="L7" s="505">
        <v>214.33</v>
      </c>
      <c r="M7" s="269">
        <v>0.1</v>
      </c>
      <c r="N7" s="57">
        <v>0.17</v>
      </c>
      <c r="O7" s="58">
        <v>1.01</v>
      </c>
      <c r="P7" s="58">
        <v>200</v>
      </c>
      <c r="Q7" s="59">
        <v>0.53</v>
      </c>
      <c r="R7" s="269">
        <v>191.9</v>
      </c>
      <c r="S7" s="58">
        <v>262.82</v>
      </c>
      <c r="T7" s="58">
        <v>53.37</v>
      </c>
      <c r="U7" s="58">
        <v>1.24</v>
      </c>
      <c r="V7" s="58">
        <v>356.4</v>
      </c>
      <c r="W7" s="58">
        <v>0.108</v>
      </c>
      <c r="X7" s="58">
        <v>1.4E-2</v>
      </c>
      <c r="Y7" s="59">
        <v>0.5</v>
      </c>
    </row>
    <row r="8" spans="2:25" s="16" customFormat="1" ht="37.5" customHeight="1" x14ac:dyDescent="0.35">
      <c r="B8" s="586"/>
      <c r="C8" s="158" t="s">
        <v>71</v>
      </c>
      <c r="D8" s="503">
        <v>146</v>
      </c>
      <c r="E8" s="161" t="s">
        <v>10</v>
      </c>
      <c r="F8" s="460" t="s">
        <v>117</v>
      </c>
      <c r="G8" s="468">
        <v>90</v>
      </c>
      <c r="H8" s="161"/>
      <c r="I8" s="209">
        <v>19.260000000000002</v>
      </c>
      <c r="J8" s="64">
        <v>3.42</v>
      </c>
      <c r="K8" s="97">
        <v>3.15</v>
      </c>
      <c r="L8" s="345">
        <v>120.87</v>
      </c>
      <c r="M8" s="209">
        <v>0.06</v>
      </c>
      <c r="N8" s="64">
        <v>0.13</v>
      </c>
      <c r="O8" s="64">
        <v>2.27</v>
      </c>
      <c r="P8" s="64">
        <v>17.2</v>
      </c>
      <c r="Q8" s="416">
        <v>0.28000000000000003</v>
      </c>
      <c r="R8" s="209">
        <v>36.35</v>
      </c>
      <c r="S8" s="64">
        <v>149.9</v>
      </c>
      <c r="T8" s="64">
        <v>21.2</v>
      </c>
      <c r="U8" s="64">
        <v>0.7</v>
      </c>
      <c r="V8" s="64">
        <v>38.299999999999997</v>
      </c>
      <c r="W8" s="64">
        <v>0</v>
      </c>
      <c r="X8" s="64">
        <v>8.9999999999999998E-4</v>
      </c>
      <c r="Y8" s="97">
        <v>0.65</v>
      </c>
    </row>
    <row r="9" spans="2:25" s="16" customFormat="1" ht="37.5" customHeight="1" x14ac:dyDescent="0.35">
      <c r="B9" s="586"/>
      <c r="C9" s="157" t="s">
        <v>69</v>
      </c>
      <c r="D9" s="446">
        <v>50</v>
      </c>
      <c r="E9" s="446" t="s">
        <v>60</v>
      </c>
      <c r="F9" s="788" t="s">
        <v>115</v>
      </c>
      <c r="G9" s="694">
        <v>150</v>
      </c>
      <c r="H9" s="157"/>
      <c r="I9" s="662">
        <v>3.3</v>
      </c>
      <c r="J9" s="656">
        <v>7.8</v>
      </c>
      <c r="K9" s="657">
        <v>22.35</v>
      </c>
      <c r="L9" s="663">
        <v>173.1</v>
      </c>
      <c r="M9" s="269">
        <v>0.14000000000000001</v>
      </c>
      <c r="N9" s="58">
        <v>0.12</v>
      </c>
      <c r="O9" s="58">
        <v>18.149999999999999</v>
      </c>
      <c r="P9" s="58">
        <v>21.6</v>
      </c>
      <c r="Q9" s="99">
        <v>0.1</v>
      </c>
      <c r="R9" s="269">
        <v>36.36</v>
      </c>
      <c r="S9" s="58">
        <v>85.5</v>
      </c>
      <c r="T9" s="58">
        <v>27.8</v>
      </c>
      <c r="U9" s="58">
        <v>1.1399999999999999</v>
      </c>
      <c r="V9" s="58">
        <v>701.4</v>
      </c>
      <c r="W9" s="58">
        <v>8.0000000000000002E-3</v>
      </c>
      <c r="X9" s="58">
        <v>2E-3</v>
      </c>
      <c r="Y9" s="59">
        <v>4.2000000000000003E-2</v>
      </c>
    </row>
    <row r="10" spans="2:25" s="16" customFormat="1" ht="37.5" customHeight="1" x14ac:dyDescent="0.35">
      <c r="B10" s="586"/>
      <c r="C10" s="158" t="s">
        <v>71</v>
      </c>
      <c r="D10" s="503">
        <v>52</v>
      </c>
      <c r="E10" s="161" t="s">
        <v>60</v>
      </c>
      <c r="F10" s="460" t="s">
        <v>122</v>
      </c>
      <c r="G10" s="468">
        <v>150</v>
      </c>
      <c r="H10" s="161"/>
      <c r="I10" s="209">
        <v>3.15</v>
      </c>
      <c r="J10" s="64">
        <v>4.5</v>
      </c>
      <c r="K10" s="97">
        <v>17.55</v>
      </c>
      <c r="L10" s="345">
        <v>122.85</v>
      </c>
      <c r="M10" s="209">
        <v>0.16</v>
      </c>
      <c r="N10" s="64">
        <v>0.11</v>
      </c>
      <c r="O10" s="64">
        <v>25.3</v>
      </c>
      <c r="P10" s="64">
        <v>15</v>
      </c>
      <c r="Q10" s="416">
        <v>0.03</v>
      </c>
      <c r="R10" s="209">
        <v>16.260000000000002</v>
      </c>
      <c r="S10" s="64">
        <v>94.6</v>
      </c>
      <c r="T10" s="64">
        <v>35.32</v>
      </c>
      <c r="U10" s="64">
        <v>15.9</v>
      </c>
      <c r="V10" s="64">
        <v>807.75</v>
      </c>
      <c r="W10" s="64">
        <v>8.0000000000000002E-3</v>
      </c>
      <c r="X10" s="64">
        <v>1E-3</v>
      </c>
      <c r="Y10" s="97">
        <v>4.4999999999999998E-2</v>
      </c>
    </row>
    <row r="11" spans="2:25" s="16" customFormat="1" ht="29.25" customHeight="1" x14ac:dyDescent="0.35">
      <c r="B11" s="586"/>
      <c r="C11" s="113"/>
      <c r="D11" s="462">
        <v>98</v>
      </c>
      <c r="E11" s="147" t="s">
        <v>18</v>
      </c>
      <c r="F11" s="129" t="s">
        <v>75</v>
      </c>
      <c r="G11" s="114">
        <v>200</v>
      </c>
      <c r="H11" s="319"/>
      <c r="I11" s="19">
        <v>0.4</v>
      </c>
      <c r="J11" s="20">
        <v>0</v>
      </c>
      <c r="K11" s="21">
        <v>27</v>
      </c>
      <c r="L11" s="167">
        <v>110</v>
      </c>
      <c r="M11" s="207">
        <v>0</v>
      </c>
      <c r="N11" s="17">
        <v>0</v>
      </c>
      <c r="O11" s="15">
        <v>1.4</v>
      </c>
      <c r="P11" s="15">
        <v>0</v>
      </c>
      <c r="Q11" s="39">
        <v>0</v>
      </c>
      <c r="R11" s="207">
        <v>12.8</v>
      </c>
      <c r="S11" s="15">
        <v>2.2000000000000002</v>
      </c>
      <c r="T11" s="15">
        <v>1.8</v>
      </c>
      <c r="U11" s="15">
        <v>0.5</v>
      </c>
      <c r="V11" s="15">
        <v>0.6</v>
      </c>
      <c r="W11" s="15">
        <v>0</v>
      </c>
      <c r="X11" s="15">
        <v>0</v>
      </c>
      <c r="Y11" s="39">
        <v>0</v>
      </c>
    </row>
    <row r="12" spans="2:25" s="16" customFormat="1" ht="37.5" customHeight="1" x14ac:dyDescent="0.35">
      <c r="B12" s="586"/>
      <c r="C12" s="114"/>
      <c r="D12" s="126">
        <v>119</v>
      </c>
      <c r="E12" s="148" t="s">
        <v>14</v>
      </c>
      <c r="F12" s="127" t="s">
        <v>51</v>
      </c>
      <c r="G12" s="159">
        <v>20</v>
      </c>
      <c r="H12" s="110"/>
      <c r="I12" s="207">
        <v>1.4</v>
      </c>
      <c r="J12" s="15">
        <v>0.14000000000000001</v>
      </c>
      <c r="K12" s="39">
        <v>8.8000000000000007</v>
      </c>
      <c r="L12" s="215">
        <v>48</v>
      </c>
      <c r="M12" s="207">
        <v>0.02</v>
      </c>
      <c r="N12" s="17">
        <v>6.0000000000000001E-3</v>
      </c>
      <c r="O12" s="15">
        <v>0</v>
      </c>
      <c r="P12" s="15">
        <v>0</v>
      </c>
      <c r="Q12" s="39">
        <v>0</v>
      </c>
      <c r="R12" s="207">
        <v>7.4</v>
      </c>
      <c r="S12" s="15">
        <v>43.6</v>
      </c>
      <c r="T12" s="15">
        <v>13</v>
      </c>
      <c r="U12" s="17">
        <v>0.56000000000000005</v>
      </c>
      <c r="V12" s="15">
        <v>18.600000000000001</v>
      </c>
      <c r="W12" s="15">
        <v>5.9999999999999995E-4</v>
      </c>
      <c r="X12" s="17">
        <v>1E-3</v>
      </c>
      <c r="Y12" s="39">
        <v>0</v>
      </c>
    </row>
    <row r="13" spans="2:25" s="16" customFormat="1" ht="37.5" customHeight="1" x14ac:dyDescent="0.35">
      <c r="B13" s="586"/>
      <c r="C13" s="113"/>
      <c r="D13" s="124">
        <v>120</v>
      </c>
      <c r="E13" s="148" t="s">
        <v>15</v>
      </c>
      <c r="F13" s="127" t="s">
        <v>44</v>
      </c>
      <c r="G13" s="124">
        <v>20</v>
      </c>
      <c r="H13" s="617"/>
      <c r="I13" s="207">
        <v>1.1399999999999999</v>
      </c>
      <c r="J13" s="15">
        <v>0.22</v>
      </c>
      <c r="K13" s="39">
        <v>7.44</v>
      </c>
      <c r="L13" s="216">
        <v>36.26</v>
      </c>
      <c r="M13" s="236">
        <v>0.02</v>
      </c>
      <c r="N13" s="20">
        <v>2.4E-2</v>
      </c>
      <c r="O13" s="20">
        <v>0.08</v>
      </c>
      <c r="P13" s="20">
        <v>0</v>
      </c>
      <c r="Q13" s="21">
        <v>0</v>
      </c>
      <c r="R13" s="236">
        <v>6.8</v>
      </c>
      <c r="S13" s="20">
        <v>24</v>
      </c>
      <c r="T13" s="20">
        <v>8.1999999999999993</v>
      </c>
      <c r="U13" s="20">
        <v>0.46</v>
      </c>
      <c r="V13" s="20">
        <v>73.5</v>
      </c>
      <c r="W13" s="20">
        <v>2E-3</v>
      </c>
      <c r="X13" s="20">
        <v>2E-3</v>
      </c>
      <c r="Y13" s="46">
        <v>1.2E-2</v>
      </c>
    </row>
    <row r="14" spans="2:25" s="16" customFormat="1" ht="37.5" customHeight="1" x14ac:dyDescent="0.35">
      <c r="B14" s="586"/>
      <c r="C14" s="157" t="s">
        <v>69</v>
      </c>
      <c r="D14" s="422"/>
      <c r="E14" s="446"/>
      <c r="F14" s="365" t="s">
        <v>21</v>
      </c>
      <c r="G14" s="470">
        <f>G6+G7+G9+G11+G12+G13</f>
        <v>630</v>
      </c>
      <c r="H14" s="394"/>
      <c r="I14" s="366">
        <f t="shared" ref="I14:Y14" si="0">I6+I7+I9+I11+I12+I13</f>
        <v>25.24</v>
      </c>
      <c r="J14" s="367">
        <f t="shared" si="0"/>
        <v>19.48</v>
      </c>
      <c r="K14" s="368">
        <f t="shared" si="0"/>
        <v>91.97</v>
      </c>
      <c r="L14" s="489">
        <f t="shared" si="0"/>
        <v>650.69000000000005</v>
      </c>
      <c r="M14" s="366">
        <f t="shared" si="0"/>
        <v>0.29000000000000004</v>
      </c>
      <c r="N14" s="367">
        <f t="shared" si="0"/>
        <v>0.35000000000000003</v>
      </c>
      <c r="O14" s="367">
        <f t="shared" si="0"/>
        <v>40.139999999999993</v>
      </c>
      <c r="P14" s="367">
        <f t="shared" si="0"/>
        <v>221.6</v>
      </c>
      <c r="Q14" s="404">
        <f t="shared" si="0"/>
        <v>0.63</v>
      </c>
      <c r="R14" s="366">
        <f t="shared" si="0"/>
        <v>279.26</v>
      </c>
      <c r="S14" s="367">
        <f t="shared" si="0"/>
        <v>434.62</v>
      </c>
      <c r="T14" s="367">
        <f t="shared" si="0"/>
        <v>117.67</v>
      </c>
      <c r="U14" s="367">
        <f t="shared" si="0"/>
        <v>7.2</v>
      </c>
      <c r="V14" s="367">
        <f t="shared" si="0"/>
        <v>1567.4999999999998</v>
      </c>
      <c r="W14" s="367">
        <f t="shared" si="0"/>
        <v>0.1216</v>
      </c>
      <c r="X14" s="367">
        <f t="shared" si="0"/>
        <v>1.9500000000000003E-2</v>
      </c>
      <c r="Y14" s="368">
        <f t="shared" si="0"/>
        <v>0.56900000000000006</v>
      </c>
    </row>
    <row r="15" spans="2:25" s="16" customFormat="1" ht="37.5" customHeight="1" x14ac:dyDescent="0.35">
      <c r="B15" s="586"/>
      <c r="C15" s="158" t="s">
        <v>71</v>
      </c>
      <c r="D15" s="608"/>
      <c r="E15" s="573"/>
      <c r="F15" s="369" t="s">
        <v>21</v>
      </c>
      <c r="G15" s="471">
        <f>G6+G8+G10+G11+G12+G13</f>
        <v>630</v>
      </c>
      <c r="H15" s="403"/>
      <c r="I15" s="385">
        <f t="shared" ref="I15:Y15" si="1">I6+I8+I10+I11+I12+I13</f>
        <v>25.95</v>
      </c>
      <c r="J15" s="384">
        <f t="shared" si="1"/>
        <v>8.2800000000000011</v>
      </c>
      <c r="K15" s="386">
        <f t="shared" si="1"/>
        <v>80.89</v>
      </c>
      <c r="L15" s="490">
        <f t="shared" si="1"/>
        <v>506.98</v>
      </c>
      <c r="M15" s="385">
        <f t="shared" si="1"/>
        <v>0.26999999999999996</v>
      </c>
      <c r="N15" s="384">
        <f t="shared" si="1"/>
        <v>0.30000000000000004</v>
      </c>
      <c r="O15" s="384">
        <f t="shared" si="1"/>
        <v>48.55</v>
      </c>
      <c r="P15" s="384">
        <f t="shared" si="1"/>
        <v>32.200000000000003</v>
      </c>
      <c r="Q15" s="388">
        <f t="shared" si="1"/>
        <v>0.31000000000000005</v>
      </c>
      <c r="R15" s="385">
        <f t="shared" si="1"/>
        <v>103.61</v>
      </c>
      <c r="S15" s="384">
        <f t="shared" si="1"/>
        <v>330.8</v>
      </c>
      <c r="T15" s="384">
        <f t="shared" si="1"/>
        <v>93.02000000000001</v>
      </c>
      <c r="U15" s="384">
        <f t="shared" si="1"/>
        <v>21.419999999999998</v>
      </c>
      <c r="V15" s="384">
        <f t="shared" si="1"/>
        <v>1355.7499999999998</v>
      </c>
      <c r="W15" s="384">
        <f t="shared" si="1"/>
        <v>1.3599999999999999E-2</v>
      </c>
      <c r="X15" s="384">
        <f t="shared" si="1"/>
        <v>5.4000000000000003E-3</v>
      </c>
      <c r="Y15" s="386">
        <f t="shared" si="1"/>
        <v>0.72200000000000009</v>
      </c>
    </row>
    <row r="16" spans="2:25" s="16" customFormat="1" ht="37.5" customHeight="1" x14ac:dyDescent="0.35">
      <c r="B16" s="586"/>
      <c r="C16" s="157" t="s">
        <v>69</v>
      </c>
      <c r="D16" s="668"/>
      <c r="E16" s="428"/>
      <c r="F16" s="365" t="s">
        <v>22</v>
      </c>
      <c r="G16" s="424"/>
      <c r="H16" s="428"/>
      <c r="I16" s="269"/>
      <c r="J16" s="58"/>
      <c r="K16" s="59"/>
      <c r="L16" s="491">
        <f>L14/23.5</f>
        <v>27.688936170212767</v>
      </c>
      <c r="M16" s="269"/>
      <c r="N16" s="58"/>
      <c r="O16" s="58"/>
      <c r="P16" s="58"/>
      <c r="Q16" s="99"/>
      <c r="R16" s="269"/>
      <c r="S16" s="58"/>
      <c r="T16" s="58"/>
      <c r="U16" s="58"/>
      <c r="V16" s="58"/>
      <c r="W16" s="58"/>
      <c r="X16" s="58"/>
      <c r="Y16" s="59"/>
    </row>
    <row r="17" spans="2:27" s="16" customFormat="1" ht="37.5" customHeight="1" thickBot="1" x14ac:dyDescent="0.4">
      <c r="B17" s="587"/>
      <c r="C17" s="205" t="s">
        <v>71</v>
      </c>
      <c r="D17" s="425"/>
      <c r="E17" s="488"/>
      <c r="F17" s="370" t="s">
        <v>22</v>
      </c>
      <c r="G17" s="425"/>
      <c r="H17" s="488"/>
      <c r="I17" s="301"/>
      <c r="J17" s="295"/>
      <c r="K17" s="296"/>
      <c r="L17" s="495">
        <f>L15/23.5</f>
        <v>21.573617021276597</v>
      </c>
      <c r="M17" s="301"/>
      <c r="N17" s="295"/>
      <c r="O17" s="295"/>
      <c r="P17" s="295"/>
      <c r="Q17" s="464"/>
      <c r="R17" s="301"/>
      <c r="S17" s="295"/>
      <c r="T17" s="295"/>
      <c r="U17" s="295"/>
      <c r="V17" s="295"/>
      <c r="W17" s="295"/>
      <c r="X17" s="295"/>
      <c r="Y17" s="296"/>
      <c r="Z17" s="72"/>
      <c r="AA17" s="72"/>
    </row>
    <row r="18" spans="2:27" s="16" customFormat="1" ht="37.5" customHeight="1" x14ac:dyDescent="0.35">
      <c r="B18" s="626" t="s">
        <v>7</v>
      </c>
      <c r="C18" s="835"/>
      <c r="D18" s="834">
        <v>9</v>
      </c>
      <c r="E18" s="574" t="s">
        <v>20</v>
      </c>
      <c r="F18" s="699" t="s">
        <v>84</v>
      </c>
      <c r="G18" s="700">
        <v>60</v>
      </c>
      <c r="H18" s="653"/>
      <c r="I18" s="303">
        <v>1.26</v>
      </c>
      <c r="J18" s="49">
        <v>4.26</v>
      </c>
      <c r="K18" s="338">
        <v>7.26</v>
      </c>
      <c r="L18" s="478">
        <v>72.48</v>
      </c>
      <c r="M18" s="302">
        <v>0.02</v>
      </c>
      <c r="N18" s="49">
        <v>0</v>
      </c>
      <c r="O18" s="49">
        <v>9.8699999999999992</v>
      </c>
      <c r="P18" s="486">
        <v>0</v>
      </c>
      <c r="Q18" s="338">
        <v>0</v>
      </c>
      <c r="R18" s="302">
        <v>30.16</v>
      </c>
      <c r="S18" s="49">
        <v>38.72</v>
      </c>
      <c r="T18" s="49">
        <v>19.489999999999998</v>
      </c>
      <c r="U18" s="49">
        <v>1.1100000000000001</v>
      </c>
      <c r="V18" s="49">
        <v>11.86</v>
      </c>
      <c r="W18" s="49">
        <v>0</v>
      </c>
      <c r="X18" s="49">
        <v>0</v>
      </c>
      <c r="Y18" s="50">
        <v>0</v>
      </c>
      <c r="Z18" s="484"/>
      <c r="AA18" s="72"/>
    </row>
    <row r="19" spans="2:27" s="16" customFormat="1" ht="37.5" customHeight="1" x14ac:dyDescent="0.35">
      <c r="B19" s="599"/>
      <c r="C19" s="130"/>
      <c r="D19" s="125">
        <v>196</v>
      </c>
      <c r="E19" s="115" t="s">
        <v>9</v>
      </c>
      <c r="F19" s="536" t="s">
        <v>139</v>
      </c>
      <c r="G19" s="540">
        <v>200</v>
      </c>
      <c r="H19" s="115"/>
      <c r="I19" s="71">
        <v>5.67</v>
      </c>
      <c r="J19" s="13">
        <v>6.42</v>
      </c>
      <c r="K19" s="23">
        <v>8.4600000000000009</v>
      </c>
      <c r="L19" s="250">
        <v>118.37</v>
      </c>
      <c r="M19" s="208">
        <v>0.06</v>
      </c>
      <c r="N19" s="71">
        <v>7.0000000000000007E-2</v>
      </c>
      <c r="O19" s="13">
        <v>12.74</v>
      </c>
      <c r="P19" s="13">
        <v>160</v>
      </c>
      <c r="Q19" s="43">
        <v>0</v>
      </c>
      <c r="R19" s="208">
        <v>21.88</v>
      </c>
      <c r="S19" s="13">
        <v>71.760000000000005</v>
      </c>
      <c r="T19" s="13">
        <v>20.65</v>
      </c>
      <c r="U19" s="13">
        <v>0.98</v>
      </c>
      <c r="V19" s="13">
        <v>223.03</v>
      </c>
      <c r="W19" s="13">
        <v>2.29E-2</v>
      </c>
      <c r="X19" s="13">
        <v>8.8999999999999995E-4</v>
      </c>
      <c r="Y19" s="43">
        <v>0.8</v>
      </c>
      <c r="Z19" s="72"/>
    </row>
    <row r="20" spans="2:27" s="34" customFormat="1" ht="37.5" customHeight="1" x14ac:dyDescent="0.35">
      <c r="B20" s="588"/>
      <c r="C20" s="130"/>
      <c r="D20" s="125">
        <v>88</v>
      </c>
      <c r="E20" s="115" t="s">
        <v>10</v>
      </c>
      <c r="F20" s="536" t="s">
        <v>143</v>
      </c>
      <c r="G20" s="540">
        <v>90</v>
      </c>
      <c r="H20" s="89"/>
      <c r="I20" s="208">
        <v>17.989999999999998</v>
      </c>
      <c r="J20" s="13">
        <v>16.59</v>
      </c>
      <c r="K20" s="43">
        <v>2.87</v>
      </c>
      <c r="L20" s="91">
        <v>232.87</v>
      </c>
      <c r="M20" s="331">
        <v>0.05</v>
      </c>
      <c r="N20" s="81">
        <v>0.13</v>
      </c>
      <c r="O20" s="82">
        <v>0.56000000000000005</v>
      </c>
      <c r="P20" s="82">
        <v>40</v>
      </c>
      <c r="Q20" s="83">
        <v>0</v>
      </c>
      <c r="R20" s="331">
        <v>11.77</v>
      </c>
      <c r="S20" s="82">
        <v>170.77</v>
      </c>
      <c r="T20" s="82">
        <v>22.04</v>
      </c>
      <c r="U20" s="82">
        <v>2.48</v>
      </c>
      <c r="V20" s="82">
        <v>298.75</v>
      </c>
      <c r="W20" s="82">
        <v>6.7799999999999996E-3</v>
      </c>
      <c r="X20" s="82">
        <v>2.7999999999999998E-4</v>
      </c>
      <c r="Y20" s="87">
        <v>0.06</v>
      </c>
    </row>
    <row r="21" spans="2:27" s="34" customFormat="1" ht="37.5" customHeight="1" x14ac:dyDescent="0.35">
      <c r="B21" s="588"/>
      <c r="C21" s="571"/>
      <c r="D21" s="459">
        <v>53</v>
      </c>
      <c r="E21" s="114" t="s">
        <v>60</v>
      </c>
      <c r="F21" s="111" t="s">
        <v>92</v>
      </c>
      <c r="G21" s="147">
        <v>150</v>
      </c>
      <c r="H21" s="147"/>
      <c r="I21" s="236">
        <v>3.3</v>
      </c>
      <c r="J21" s="20">
        <v>4.95</v>
      </c>
      <c r="K21" s="46">
        <v>32.25</v>
      </c>
      <c r="L21" s="235">
        <v>186.45</v>
      </c>
      <c r="M21" s="236">
        <v>0.03</v>
      </c>
      <c r="N21" s="19">
        <v>0.03</v>
      </c>
      <c r="O21" s="20">
        <v>0</v>
      </c>
      <c r="P21" s="20">
        <v>18.899999999999999</v>
      </c>
      <c r="Q21" s="21">
        <v>0.08</v>
      </c>
      <c r="R21" s="236">
        <v>4.95</v>
      </c>
      <c r="S21" s="20">
        <v>79.83</v>
      </c>
      <c r="T21" s="20">
        <v>26.52</v>
      </c>
      <c r="U21" s="20">
        <v>0.53</v>
      </c>
      <c r="V21" s="20">
        <v>0.52</v>
      </c>
      <c r="W21" s="20">
        <v>0</v>
      </c>
      <c r="X21" s="20">
        <v>8.0000000000000002E-3</v>
      </c>
      <c r="Y21" s="46">
        <v>2.7E-2</v>
      </c>
    </row>
    <row r="22" spans="2:27" s="34" customFormat="1" ht="37.5" customHeight="1" x14ac:dyDescent="0.35">
      <c r="B22" s="588"/>
      <c r="C22" s="571"/>
      <c r="D22" s="462">
        <v>98</v>
      </c>
      <c r="E22" s="114" t="s">
        <v>18</v>
      </c>
      <c r="F22" s="185" t="s">
        <v>75</v>
      </c>
      <c r="G22" s="114">
        <v>200</v>
      </c>
      <c r="H22" s="319"/>
      <c r="I22" s="19">
        <v>0.4</v>
      </c>
      <c r="J22" s="20">
        <v>0</v>
      </c>
      <c r="K22" s="21">
        <v>27</v>
      </c>
      <c r="L22" s="167">
        <v>110</v>
      </c>
      <c r="M22" s="207">
        <v>0</v>
      </c>
      <c r="N22" s="17">
        <v>0</v>
      </c>
      <c r="O22" s="15">
        <v>1.4</v>
      </c>
      <c r="P22" s="15">
        <v>0</v>
      </c>
      <c r="Q22" s="39">
        <v>0</v>
      </c>
      <c r="R22" s="207">
        <v>12.8</v>
      </c>
      <c r="S22" s="15">
        <v>2.2000000000000002</v>
      </c>
      <c r="T22" s="15">
        <v>1.8</v>
      </c>
      <c r="U22" s="15">
        <v>0.5</v>
      </c>
      <c r="V22" s="15">
        <v>0.6</v>
      </c>
      <c r="W22" s="15">
        <v>0</v>
      </c>
      <c r="X22" s="15">
        <v>0</v>
      </c>
      <c r="Y22" s="39">
        <v>0</v>
      </c>
    </row>
    <row r="23" spans="2:27" s="34" customFormat="1" ht="37.5" customHeight="1" x14ac:dyDescent="0.35">
      <c r="B23" s="588"/>
      <c r="C23" s="571"/>
      <c r="D23" s="462">
        <v>119</v>
      </c>
      <c r="E23" s="113" t="s">
        <v>14</v>
      </c>
      <c r="F23" s="185" t="s">
        <v>51</v>
      </c>
      <c r="G23" s="156">
        <v>20</v>
      </c>
      <c r="H23" s="110"/>
      <c r="I23" s="207">
        <v>1.4</v>
      </c>
      <c r="J23" s="15">
        <v>0.14000000000000001</v>
      </c>
      <c r="K23" s="39">
        <v>8.8000000000000007</v>
      </c>
      <c r="L23" s="215">
        <v>48</v>
      </c>
      <c r="M23" s="207">
        <v>0.02</v>
      </c>
      <c r="N23" s="17">
        <v>6.0000000000000001E-3</v>
      </c>
      <c r="O23" s="15">
        <v>0</v>
      </c>
      <c r="P23" s="15">
        <v>0</v>
      </c>
      <c r="Q23" s="39">
        <v>0</v>
      </c>
      <c r="R23" s="207">
        <v>7.4</v>
      </c>
      <c r="S23" s="15">
        <v>43.6</v>
      </c>
      <c r="T23" s="15">
        <v>13</v>
      </c>
      <c r="U23" s="17">
        <v>0.56000000000000005</v>
      </c>
      <c r="V23" s="15">
        <v>18.600000000000001</v>
      </c>
      <c r="W23" s="15">
        <v>5.9999999999999995E-4</v>
      </c>
      <c r="X23" s="17">
        <v>1E-3</v>
      </c>
      <c r="Y23" s="39">
        <v>0</v>
      </c>
    </row>
    <row r="24" spans="2:27" s="34" customFormat="1" ht="37.5" customHeight="1" x14ac:dyDescent="0.35">
      <c r="B24" s="588"/>
      <c r="C24" s="571"/>
      <c r="D24" s="459">
        <v>120</v>
      </c>
      <c r="E24" s="113" t="s">
        <v>15</v>
      </c>
      <c r="F24" s="185" t="s">
        <v>44</v>
      </c>
      <c r="G24" s="114">
        <v>20</v>
      </c>
      <c r="H24" s="147"/>
      <c r="I24" s="236">
        <v>1.1399999999999999</v>
      </c>
      <c r="J24" s="20">
        <v>0.22</v>
      </c>
      <c r="K24" s="21">
        <v>7.44</v>
      </c>
      <c r="L24" s="234">
        <v>36.26</v>
      </c>
      <c r="M24" s="19">
        <v>0.02</v>
      </c>
      <c r="N24" s="19">
        <v>2.4E-2</v>
      </c>
      <c r="O24" s="20">
        <v>0.08</v>
      </c>
      <c r="P24" s="20">
        <v>0</v>
      </c>
      <c r="Q24" s="46">
        <v>0</v>
      </c>
      <c r="R24" s="236">
        <v>6.8</v>
      </c>
      <c r="S24" s="20">
        <v>24</v>
      </c>
      <c r="T24" s="20">
        <v>8.1999999999999993</v>
      </c>
      <c r="U24" s="20">
        <v>0.46</v>
      </c>
      <c r="V24" s="20">
        <v>73.5</v>
      </c>
      <c r="W24" s="20">
        <v>2E-3</v>
      </c>
      <c r="X24" s="20">
        <v>2E-3</v>
      </c>
      <c r="Y24" s="46">
        <v>1.2E-2</v>
      </c>
    </row>
    <row r="25" spans="2:27" s="34" customFormat="1" ht="37.5" customHeight="1" x14ac:dyDescent="0.35">
      <c r="B25" s="588"/>
      <c r="C25" s="571"/>
      <c r="D25" s="627"/>
      <c r="E25" s="332"/>
      <c r="F25" s="266" t="s">
        <v>21</v>
      </c>
      <c r="G25" s="229">
        <v>750</v>
      </c>
      <c r="H25" s="229"/>
      <c r="I25" s="357">
        <v>750</v>
      </c>
      <c r="J25" s="74">
        <v>750</v>
      </c>
      <c r="K25" s="230">
        <v>750</v>
      </c>
      <c r="L25" s="229">
        <v>750</v>
      </c>
      <c r="M25" s="357">
        <v>750</v>
      </c>
      <c r="N25" s="74">
        <v>750</v>
      </c>
      <c r="O25" s="74">
        <v>750</v>
      </c>
      <c r="P25" s="74">
        <v>750</v>
      </c>
      <c r="Q25" s="230">
        <v>750</v>
      </c>
      <c r="R25" s="357">
        <v>750</v>
      </c>
      <c r="S25" s="74">
        <v>750</v>
      </c>
      <c r="T25" s="74">
        <v>750</v>
      </c>
      <c r="U25" s="74">
        <v>750</v>
      </c>
      <c r="V25" s="74">
        <v>750</v>
      </c>
      <c r="W25" s="74">
        <v>750</v>
      </c>
      <c r="X25" s="74">
        <v>750</v>
      </c>
      <c r="Y25" s="230">
        <v>750</v>
      </c>
    </row>
    <row r="26" spans="2:27" s="34" customFormat="1" ht="37.5" customHeight="1" thickBot="1" x14ac:dyDescent="0.4">
      <c r="B26" s="628"/>
      <c r="C26" s="630"/>
      <c r="D26" s="629"/>
      <c r="E26" s="220"/>
      <c r="F26" s="305" t="s">
        <v>99</v>
      </c>
      <c r="G26" s="321"/>
      <c r="H26" s="321"/>
      <c r="I26" s="322"/>
      <c r="J26" s="323"/>
      <c r="K26" s="324"/>
      <c r="L26" s="504">
        <f>L25/23.5</f>
        <v>31.914893617021278</v>
      </c>
      <c r="M26" s="322"/>
      <c r="N26" s="408"/>
      <c r="O26" s="323"/>
      <c r="P26" s="323"/>
      <c r="Q26" s="324"/>
      <c r="R26" s="322"/>
      <c r="S26" s="323"/>
      <c r="T26" s="323"/>
      <c r="U26" s="323"/>
      <c r="V26" s="323"/>
      <c r="W26" s="323"/>
      <c r="X26" s="323"/>
      <c r="Y26" s="324"/>
    </row>
    <row r="27" spans="2:27" x14ac:dyDescent="0.35">
      <c r="B27" s="2"/>
      <c r="C27" s="2"/>
      <c r="D27" s="4"/>
      <c r="E27" s="2"/>
      <c r="F27" s="2"/>
      <c r="G27" s="2"/>
      <c r="H27" s="9"/>
      <c r="I27" s="10"/>
      <c r="J27" s="9"/>
      <c r="K27" s="2"/>
      <c r="L27" s="12"/>
      <c r="M27" s="2"/>
      <c r="N27" s="2"/>
      <c r="O27" s="2"/>
    </row>
    <row r="28" spans="2:27" ht="18" x14ac:dyDescent="0.35">
      <c r="B28" s="582" t="s">
        <v>61</v>
      </c>
      <c r="C28" s="632"/>
      <c r="D28" s="597"/>
      <c r="E28" s="597"/>
      <c r="F28" s="239"/>
      <c r="G28" s="26"/>
      <c r="H28" s="11"/>
      <c r="I28" s="11"/>
      <c r="J28" s="11"/>
      <c r="K28" s="11"/>
    </row>
    <row r="29" spans="2:27" ht="18" x14ac:dyDescent="0.35">
      <c r="B29" s="583" t="s">
        <v>62</v>
      </c>
      <c r="C29" s="633"/>
      <c r="D29" s="598"/>
      <c r="E29" s="598"/>
      <c r="F29" s="25"/>
      <c r="G29" s="26"/>
      <c r="H29" s="11"/>
      <c r="I29" s="11"/>
      <c r="J29" s="11"/>
      <c r="K29" s="11"/>
    </row>
    <row r="30" spans="2:27" ht="18" x14ac:dyDescent="0.35">
      <c r="E30" s="11"/>
      <c r="F30" s="25"/>
      <c r="G30" s="26"/>
      <c r="H30" s="11"/>
      <c r="I30" s="11"/>
      <c r="J30" s="11"/>
      <c r="K30" s="11"/>
    </row>
    <row r="31" spans="2:27" ht="18" x14ac:dyDescent="0.35">
      <c r="E31" s="11"/>
      <c r="F31" s="25"/>
      <c r="G31" s="26"/>
      <c r="H31" s="11"/>
      <c r="I31" s="11"/>
      <c r="J31" s="11"/>
      <c r="K31" s="11"/>
    </row>
    <row r="32" spans="2:27" x14ac:dyDescent="0.35">
      <c r="E32" s="11"/>
      <c r="F32" s="11"/>
      <c r="G32" s="11"/>
      <c r="H32" s="11"/>
      <c r="I32" s="11"/>
      <c r="J32" s="11"/>
      <c r="K32" s="11"/>
    </row>
    <row r="34" spans="5:11" x14ac:dyDescent="0.35">
      <c r="E34" s="11"/>
      <c r="F34" s="11"/>
      <c r="G34" s="11"/>
      <c r="H34" s="11"/>
      <c r="I34" s="11"/>
      <c r="J34" s="11"/>
      <c r="K34" s="11"/>
    </row>
    <row r="35" spans="5:11" x14ac:dyDescent="0.35">
      <c r="E35" s="11"/>
      <c r="F35" s="11"/>
      <c r="G35" s="11"/>
      <c r="H35" s="11"/>
      <c r="I35" s="11"/>
      <c r="J35" s="11"/>
      <c r="K35" s="11"/>
    </row>
    <row r="36" spans="5:11" x14ac:dyDescent="0.35">
      <c r="E36" s="11"/>
      <c r="F36" s="11"/>
      <c r="G36" s="11"/>
      <c r="H36" s="11"/>
      <c r="I36" s="11"/>
      <c r="J36" s="11"/>
      <c r="K36" s="11"/>
    </row>
    <row r="37" spans="5:11" x14ac:dyDescent="0.35">
      <c r="E37" s="11"/>
      <c r="F37" s="11"/>
      <c r="G37" s="11"/>
      <c r="H37" s="11"/>
      <c r="I37" s="11"/>
      <c r="J37" s="11"/>
      <c r="K37" s="11"/>
    </row>
    <row r="38" spans="5:11" x14ac:dyDescent="0.35">
      <c r="E38" s="11"/>
      <c r="F38" s="11"/>
      <c r="G38" s="11"/>
      <c r="H38" s="11"/>
      <c r="I38" s="11"/>
      <c r="J38" s="11"/>
      <c r="K38" s="11"/>
    </row>
  </sheetData>
  <mergeCells count="11">
    <mergeCell ref="M4:Q4"/>
    <mergeCell ref="R4:Y4"/>
    <mergeCell ref="D4:D5"/>
    <mergeCell ref="L4:L5"/>
    <mergeCell ref="B4:B5"/>
    <mergeCell ref="C4:C5"/>
    <mergeCell ref="E4:E5"/>
    <mergeCell ref="F4:F5"/>
    <mergeCell ref="G4:G5"/>
    <mergeCell ref="H4:H5"/>
    <mergeCell ref="I4:K4"/>
  </mergeCells>
  <pageMargins left="0.7" right="0.7" top="0.75" bottom="0.75" header="0.3" footer="0.3"/>
  <pageSetup paperSize="9" scale="38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Y39"/>
  <sheetViews>
    <sheetView topLeftCell="A28" zoomScale="60" zoomScaleNormal="60" workbookViewId="0">
      <selection activeCell="G11" sqref="G11"/>
    </sheetView>
  </sheetViews>
  <sheetFormatPr defaultRowHeight="14.5" x14ac:dyDescent="0.35"/>
  <cols>
    <col min="2" max="3" width="16.81640625" customWidth="1"/>
    <col min="4" max="4" width="15.7265625" style="5" customWidth="1"/>
    <col min="5" max="5" width="20.81640625" customWidth="1"/>
    <col min="6" max="6" width="54.26953125" customWidth="1"/>
    <col min="7" max="7" width="13.81640625" customWidth="1"/>
    <col min="8" max="8" width="14.81640625" customWidth="1"/>
    <col min="9" max="9" width="12.453125" customWidth="1"/>
    <col min="10" max="10" width="11.26953125" customWidth="1"/>
    <col min="11" max="11" width="12.81640625" customWidth="1"/>
    <col min="12" max="12" width="23.26953125" customWidth="1"/>
    <col min="13" max="13" width="11.26953125" customWidth="1"/>
    <col min="23" max="23" width="11.7265625" customWidth="1"/>
    <col min="24" max="24" width="13.453125" customWidth="1"/>
  </cols>
  <sheetData>
    <row r="2" spans="2:25" ht="23" x14ac:dyDescent="0.5">
      <c r="B2" s="553" t="s">
        <v>1</v>
      </c>
      <c r="C2" s="553"/>
      <c r="D2" s="554"/>
      <c r="E2" s="553" t="s">
        <v>3</v>
      </c>
      <c r="F2" s="553"/>
      <c r="G2" s="555" t="s">
        <v>2</v>
      </c>
      <c r="H2" s="554">
        <v>23</v>
      </c>
      <c r="I2" s="6"/>
      <c r="L2" s="8"/>
      <c r="M2" s="7"/>
      <c r="N2" s="1"/>
      <c r="O2" s="2"/>
    </row>
    <row r="3" spans="2:25" ht="15" thickBot="1" x14ac:dyDescent="0.4">
      <c r="B3" s="1"/>
      <c r="C3" s="1"/>
      <c r="D3" s="3"/>
      <c r="E3" s="1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5" s="16" customFormat="1" ht="21.75" customHeight="1" thickBot="1" x14ac:dyDescent="0.4">
      <c r="B4" s="896" t="s">
        <v>0</v>
      </c>
      <c r="C4" s="896"/>
      <c r="D4" s="899" t="s">
        <v>148</v>
      </c>
      <c r="E4" s="896" t="s">
        <v>38</v>
      </c>
      <c r="F4" s="898" t="s">
        <v>37</v>
      </c>
      <c r="G4" s="898" t="s">
        <v>26</v>
      </c>
      <c r="H4" s="898" t="s">
        <v>36</v>
      </c>
      <c r="I4" s="902" t="s">
        <v>23</v>
      </c>
      <c r="J4" s="903"/>
      <c r="K4" s="904"/>
      <c r="L4" s="899" t="s">
        <v>149</v>
      </c>
      <c r="M4" s="889" t="s">
        <v>24</v>
      </c>
      <c r="N4" s="890"/>
      <c r="O4" s="891"/>
      <c r="P4" s="891"/>
      <c r="Q4" s="892"/>
      <c r="R4" s="902" t="s">
        <v>25</v>
      </c>
      <c r="S4" s="905"/>
      <c r="T4" s="905"/>
      <c r="U4" s="905"/>
      <c r="V4" s="905"/>
      <c r="W4" s="905"/>
      <c r="X4" s="905"/>
      <c r="Y4" s="906"/>
    </row>
    <row r="5" spans="2:25" s="16" customFormat="1" ht="47" thickBot="1" x14ac:dyDescent="0.4">
      <c r="B5" s="897"/>
      <c r="C5" s="897"/>
      <c r="D5" s="900"/>
      <c r="E5" s="897"/>
      <c r="F5" s="897"/>
      <c r="G5" s="897"/>
      <c r="H5" s="897"/>
      <c r="I5" s="108" t="s">
        <v>27</v>
      </c>
      <c r="J5" s="410" t="s">
        <v>28</v>
      </c>
      <c r="K5" s="523" t="s">
        <v>29</v>
      </c>
      <c r="L5" s="915"/>
      <c r="M5" s="314" t="s">
        <v>30</v>
      </c>
      <c r="N5" s="314" t="s">
        <v>105</v>
      </c>
      <c r="O5" s="314" t="s">
        <v>31</v>
      </c>
      <c r="P5" s="409" t="s">
        <v>106</v>
      </c>
      <c r="Q5" s="314" t="s">
        <v>107</v>
      </c>
      <c r="R5" s="314" t="s">
        <v>32</v>
      </c>
      <c r="S5" s="314" t="s">
        <v>33</v>
      </c>
      <c r="T5" s="314" t="s">
        <v>34</v>
      </c>
      <c r="U5" s="314" t="s">
        <v>35</v>
      </c>
      <c r="V5" s="314" t="s">
        <v>108</v>
      </c>
      <c r="W5" s="314" t="s">
        <v>109</v>
      </c>
      <c r="X5" s="314" t="s">
        <v>110</v>
      </c>
      <c r="Y5" s="410" t="s">
        <v>111</v>
      </c>
    </row>
    <row r="6" spans="2:25" s="16" customFormat="1" ht="39" customHeight="1" x14ac:dyDescent="0.35">
      <c r="B6" s="585" t="s">
        <v>6</v>
      </c>
      <c r="C6" s="882"/>
      <c r="D6" s="341">
        <v>9</v>
      </c>
      <c r="E6" s="579" t="s">
        <v>20</v>
      </c>
      <c r="F6" s="329" t="s">
        <v>84</v>
      </c>
      <c r="G6" s="133">
        <v>60</v>
      </c>
      <c r="H6" s="579"/>
      <c r="I6" s="302">
        <v>1.26</v>
      </c>
      <c r="J6" s="49">
        <v>4.26</v>
      </c>
      <c r="K6" s="338">
        <v>7.26</v>
      </c>
      <c r="L6" s="841">
        <v>72.48</v>
      </c>
      <c r="M6" s="303">
        <v>0.02</v>
      </c>
      <c r="N6" s="303">
        <v>0</v>
      </c>
      <c r="O6" s="49">
        <v>9.8699999999999992</v>
      </c>
      <c r="P6" s="49">
        <v>0</v>
      </c>
      <c r="Q6" s="338">
        <v>0</v>
      </c>
      <c r="R6" s="302">
        <v>30.16</v>
      </c>
      <c r="S6" s="49">
        <v>38.72</v>
      </c>
      <c r="T6" s="49">
        <v>19.489999999999998</v>
      </c>
      <c r="U6" s="49">
        <v>1.1100000000000001</v>
      </c>
      <c r="V6" s="49">
        <v>11.86</v>
      </c>
      <c r="W6" s="49">
        <v>0</v>
      </c>
      <c r="X6" s="49">
        <v>0</v>
      </c>
      <c r="Y6" s="50">
        <v>0</v>
      </c>
    </row>
    <row r="7" spans="2:25" s="16" customFormat="1" ht="39" customHeight="1" x14ac:dyDescent="0.35">
      <c r="B7" s="586"/>
      <c r="C7" s="158" t="s">
        <v>71</v>
      </c>
      <c r="D7" s="503">
        <v>89</v>
      </c>
      <c r="E7" s="158" t="s">
        <v>10</v>
      </c>
      <c r="F7" s="533" t="s">
        <v>83</v>
      </c>
      <c r="G7" s="534">
        <v>90</v>
      </c>
      <c r="H7" s="144"/>
      <c r="I7" s="299">
        <v>18.13</v>
      </c>
      <c r="J7" s="55">
        <v>17.05</v>
      </c>
      <c r="K7" s="56">
        <v>3.69</v>
      </c>
      <c r="L7" s="787">
        <v>240.96</v>
      </c>
      <c r="M7" s="513">
        <v>0.06</v>
      </c>
      <c r="N7" s="513">
        <v>0.13</v>
      </c>
      <c r="O7" s="73">
        <v>1.06</v>
      </c>
      <c r="P7" s="73">
        <v>0</v>
      </c>
      <c r="Q7" s="395">
        <v>0</v>
      </c>
      <c r="R7" s="360">
        <v>17.03</v>
      </c>
      <c r="S7" s="73">
        <v>176.72</v>
      </c>
      <c r="T7" s="73">
        <v>23.18</v>
      </c>
      <c r="U7" s="73">
        <v>2.61</v>
      </c>
      <c r="V7" s="73">
        <v>317</v>
      </c>
      <c r="W7" s="73">
        <v>7.0000000000000001E-3</v>
      </c>
      <c r="X7" s="73">
        <v>3.5E-4</v>
      </c>
      <c r="Y7" s="361">
        <v>0.06</v>
      </c>
    </row>
    <row r="8" spans="2:25" s="16" customFormat="1" ht="39" customHeight="1" x14ac:dyDescent="0.35">
      <c r="B8" s="586"/>
      <c r="C8" s="158" t="s">
        <v>71</v>
      </c>
      <c r="D8" s="503">
        <v>65</v>
      </c>
      <c r="E8" s="158" t="s">
        <v>46</v>
      </c>
      <c r="F8" s="263" t="s">
        <v>50</v>
      </c>
      <c r="G8" s="667">
        <v>150</v>
      </c>
      <c r="H8" s="161"/>
      <c r="I8" s="299">
        <v>6.45</v>
      </c>
      <c r="J8" s="55">
        <v>4.05</v>
      </c>
      <c r="K8" s="56">
        <v>40.200000000000003</v>
      </c>
      <c r="L8" s="787">
        <v>223.65</v>
      </c>
      <c r="M8" s="742">
        <v>0.08</v>
      </c>
      <c r="N8" s="55">
        <v>0.02</v>
      </c>
      <c r="O8" s="55">
        <v>0</v>
      </c>
      <c r="P8" s="55">
        <v>30</v>
      </c>
      <c r="Q8" s="56">
        <v>0.11</v>
      </c>
      <c r="R8" s="299">
        <v>13.05</v>
      </c>
      <c r="S8" s="55">
        <v>58.34</v>
      </c>
      <c r="T8" s="55">
        <v>22.53</v>
      </c>
      <c r="U8" s="55">
        <v>1.25</v>
      </c>
      <c r="V8" s="55">
        <v>1.1000000000000001</v>
      </c>
      <c r="W8" s="55">
        <v>0</v>
      </c>
      <c r="X8" s="55">
        <v>0</v>
      </c>
      <c r="Y8" s="97">
        <v>0</v>
      </c>
    </row>
    <row r="9" spans="2:25" s="16" customFormat="1" ht="39" customHeight="1" x14ac:dyDescent="0.35">
      <c r="B9" s="586"/>
      <c r="C9" s="157" t="s">
        <v>69</v>
      </c>
      <c r="D9" s="422">
        <v>249</v>
      </c>
      <c r="E9" s="446" t="s">
        <v>10</v>
      </c>
      <c r="F9" s="883" t="s">
        <v>183</v>
      </c>
      <c r="G9" s="694">
        <v>210</v>
      </c>
      <c r="H9" s="446"/>
      <c r="I9" s="707">
        <v>16.96</v>
      </c>
      <c r="J9" s="708">
        <v>24.611999999999998</v>
      </c>
      <c r="K9" s="711">
        <v>31.122</v>
      </c>
      <c r="L9" s="325">
        <v>416.03</v>
      </c>
      <c r="M9" s="884">
        <v>0.16800000000000001</v>
      </c>
      <c r="N9" s="708">
        <v>0.105</v>
      </c>
      <c r="O9" s="708">
        <v>0.28999999999999998</v>
      </c>
      <c r="P9" s="708">
        <v>21</v>
      </c>
      <c r="Q9" s="711">
        <v>3.5999999999999997E-2</v>
      </c>
      <c r="R9" s="707">
        <v>26.43</v>
      </c>
      <c r="S9" s="708">
        <v>120.85</v>
      </c>
      <c r="T9" s="708">
        <v>16.86</v>
      </c>
      <c r="U9" s="708">
        <v>1.6</v>
      </c>
      <c r="V9" s="708">
        <v>197.148</v>
      </c>
      <c r="W9" s="708">
        <v>2.3E-3</v>
      </c>
      <c r="X9" s="708">
        <v>7.0000000000000001E-3</v>
      </c>
      <c r="Y9" s="59">
        <v>2.1000000000000001E-2</v>
      </c>
    </row>
    <row r="10" spans="2:25" s="16" customFormat="1" ht="39" customHeight="1" x14ac:dyDescent="0.35">
      <c r="B10" s="586"/>
      <c r="C10" s="114"/>
      <c r="D10" s="114">
        <v>113</v>
      </c>
      <c r="E10" s="147" t="s">
        <v>5</v>
      </c>
      <c r="F10" s="680" t="s">
        <v>11</v>
      </c>
      <c r="G10" s="114">
        <v>200</v>
      </c>
      <c r="H10" s="864"/>
      <c r="I10" s="236">
        <v>0.2</v>
      </c>
      <c r="J10" s="20">
        <v>0</v>
      </c>
      <c r="K10" s="21">
        <v>11</v>
      </c>
      <c r="L10" s="234">
        <v>45.6</v>
      </c>
      <c r="M10" s="19">
        <v>0</v>
      </c>
      <c r="N10" s="20">
        <v>0</v>
      </c>
      <c r="O10" s="20">
        <v>2.6</v>
      </c>
      <c r="P10" s="20">
        <v>0</v>
      </c>
      <c r="Q10" s="21">
        <v>0</v>
      </c>
      <c r="R10" s="236">
        <v>15.64</v>
      </c>
      <c r="S10" s="20">
        <v>8.8000000000000007</v>
      </c>
      <c r="T10" s="20">
        <v>4.72</v>
      </c>
      <c r="U10" s="20">
        <v>0.8</v>
      </c>
      <c r="V10" s="20">
        <v>15.34</v>
      </c>
      <c r="W10" s="20">
        <v>0</v>
      </c>
      <c r="X10" s="20">
        <v>0</v>
      </c>
      <c r="Y10" s="46">
        <v>0</v>
      </c>
    </row>
    <row r="11" spans="2:25" s="16" customFormat="1" ht="39" customHeight="1" x14ac:dyDescent="0.35">
      <c r="B11" s="599"/>
      <c r="C11" s="114"/>
      <c r="D11" s="462">
        <v>119</v>
      </c>
      <c r="E11" s="147" t="s">
        <v>14</v>
      </c>
      <c r="F11" s="178" t="s">
        <v>51</v>
      </c>
      <c r="G11" s="159">
        <v>20</v>
      </c>
      <c r="H11" s="110"/>
      <c r="I11" s="207">
        <v>1.4</v>
      </c>
      <c r="J11" s="15">
        <v>0.14000000000000001</v>
      </c>
      <c r="K11" s="39">
        <v>8.8000000000000007</v>
      </c>
      <c r="L11" s="215">
        <v>48</v>
      </c>
      <c r="M11" s="207">
        <v>0.02</v>
      </c>
      <c r="N11" s="17">
        <v>6.0000000000000001E-3</v>
      </c>
      <c r="O11" s="15">
        <v>0</v>
      </c>
      <c r="P11" s="15">
        <v>0</v>
      </c>
      <c r="Q11" s="39">
        <v>0</v>
      </c>
      <c r="R11" s="207">
        <v>7.4</v>
      </c>
      <c r="S11" s="15">
        <v>43.6</v>
      </c>
      <c r="T11" s="15">
        <v>13</v>
      </c>
      <c r="U11" s="17">
        <v>0.56000000000000005</v>
      </c>
      <c r="V11" s="15">
        <v>18.600000000000001</v>
      </c>
      <c r="W11" s="15">
        <v>5.9999999999999995E-4</v>
      </c>
      <c r="X11" s="17">
        <v>1E-3</v>
      </c>
      <c r="Y11" s="39">
        <v>0</v>
      </c>
    </row>
    <row r="12" spans="2:25" s="16" customFormat="1" ht="39" customHeight="1" x14ac:dyDescent="0.35">
      <c r="B12" s="586"/>
      <c r="C12" s="114"/>
      <c r="D12" s="459">
        <v>120</v>
      </c>
      <c r="E12" s="114" t="s">
        <v>15</v>
      </c>
      <c r="F12" s="180" t="s">
        <v>44</v>
      </c>
      <c r="G12" s="147">
        <v>20</v>
      </c>
      <c r="H12" s="618"/>
      <c r="I12" s="236">
        <v>1.1399999999999999</v>
      </c>
      <c r="J12" s="20">
        <v>0.22</v>
      </c>
      <c r="K12" s="21">
        <v>7.44</v>
      </c>
      <c r="L12" s="234">
        <v>36.26</v>
      </c>
      <c r="M12" s="19">
        <v>0.02</v>
      </c>
      <c r="N12" s="20">
        <v>2.4E-2</v>
      </c>
      <c r="O12" s="20">
        <v>0.08</v>
      </c>
      <c r="P12" s="20">
        <v>0</v>
      </c>
      <c r="Q12" s="21">
        <v>0</v>
      </c>
      <c r="R12" s="236">
        <v>6.8</v>
      </c>
      <c r="S12" s="20">
        <v>24</v>
      </c>
      <c r="T12" s="20">
        <v>8.1999999999999993</v>
      </c>
      <c r="U12" s="20">
        <v>0.46</v>
      </c>
      <c r="V12" s="20">
        <v>73.5</v>
      </c>
      <c r="W12" s="20">
        <v>2E-3</v>
      </c>
      <c r="X12" s="20">
        <v>2E-3</v>
      </c>
      <c r="Y12" s="46">
        <v>1.2E-2</v>
      </c>
    </row>
    <row r="13" spans="2:25" s="16" customFormat="1" ht="39" customHeight="1" x14ac:dyDescent="0.35">
      <c r="B13" s="586"/>
      <c r="C13" s="157" t="s">
        <v>69</v>
      </c>
      <c r="D13" s="422"/>
      <c r="E13" s="446"/>
      <c r="F13" s="365" t="s">
        <v>21</v>
      </c>
      <c r="G13" s="470">
        <f>G6+G9+G10+G11+G12</f>
        <v>510</v>
      </c>
      <c r="H13" s="394"/>
      <c r="I13" s="366">
        <f t="shared" ref="I13:Y13" si="0">I6+I9+I10+I11+I12</f>
        <v>20.96</v>
      </c>
      <c r="J13" s="367">
        <f t="shared" si="0"/>
        <v>29.231999999999999</v>
      </c>
      <c r="K13" s="404">
        <f t="shared" si="0"/>
        <v>65.622</v>
      </c>
      <c r="L13" s="811">
        <f t="shared" si="0"/>
        <v>618.37</v>
      </c>
      <c r="M13" s="641">
        <f t="shared" si="0"/>
        <v>0.22799999999999998</v>
      </c>
      <c r="N13" s="367">
        <f t="shared" si="0"/>
        <v>0.13500000000000001</v>
      </c>
      <c r="O13" s="367">
        <f t="shared" si="0"/>
        <v>12.839999999999998</v>
      </c>
      <c r="P13" s="367">
        <f t="shared" si="0"/>
        <v>21</v>
      </c>
      <c r="Q13" s="404">
        <f t="shared" si="0"/>
        <v>3.5999999999999997E-2</v>
      </c>
      <c r="R13" s="366">
        <f t="shared" si="0"/>
        <v>86.43</v>
      </c>
      <c r="S13" s="367">
        <f t="shared" si="0"/>
        <v>235.97</v>
      </c>
      <c r="T13" s="367">
        <f t="shared" si="0"/>
        <v>62.269999999999996</v>
      </c>
      <c r="U13" s="367">
        <f t="shared" si="0"/>
        <v>4.53</v>
      </c>
      <c r="V13" s="367">
        <f t="shared" si="0"/>
        <v>316.44799999999998</v>
      </c>
      <c r="W13" s="367">
        <f t="shared" si="0"/>
        <v>4.8999999999999998E-3</v>
      </c>
      <c r="X13" s="367">
        <f t="shared" si="0"/>
        <v>0.01</v>
      </c>
      <c r="Y13" s="368">
        <f t="shared" si="0"/>
        <v>3.3000000000000002E-2</v>
      </c>
    </row>
    <row r="14" spans="2:25" s="16" customFormat="1" ht="39" customHeight="1" x14ac:dyDescent="0.35">
      <c r="B14" s="586"/>
      <c r="C14" s="158" t="s">
        <v>71</v>
      </c>
      <c r="D14" s="608"/>
      <c r="E14" s="573"/>
      <c r="F14" s="369" t="s">
        <v>21</v>
      </c>
      <c r="G14" s="471">
        <f>G6+G7+G8+G10+G11+G12</f>
        <v>540</v>
      </c>
      <c r="H14" s="403"/>
      <c r="I14" s="385">
        <f t="shared" ref="I14:Y14" si="1">I6+I7+I8+I10+I11+I12</f>
        <v>28.58</v>
      </c>
      <c r="J14" s="384">
        <f t="shared" si="1"/>
        <v>25.720000000000002</v>
      </c>
      <c r="K14" s="388">
        <f t="shared" si="1"/>
        <v>78.39</v>
      </c>
      <c r="L14" s="752">
        <f t="shared" si="1"/>
        <v>666.95</v>
      </c>
      <c r="M14" s="642">
        <f t="shared" si="1"/>
        <v>0.19999999999999998</v>
      </c>
      <c r="N14" s="384">
        <f t="shared" si="1"/>
        <v>0.18</v>
      </c>
      <c r="O14" s="384">
        <f t="shared" si="1"/>
        <v>13.61</v>
      </c>
      <c r="P14" s="384">
        <f t="shared" si="1"/>
        <v>30</v>
      </c>
      <c r="Q14" s="388">
        <f t="shared" si="1"/>
        <v>0.11</v>
      </c>
      <c r="R14" s="385">
        <f t="shared" si="1"/>
        <v>90.08</v>
      </c>
      <c r="S14" s="384">
        <f t="shared" si="1"/>
        <v>350.18</v>
      </c>
      <c r="T14" s="384">
        <f t="shared" si="1"/>
        <v>91.12</v>
      </c>
      <c r="U14" s="384">
        <f t="shared" si="1"/>
        <v>6.79</v>
      </c>
      <c r="V14" s="384">
        <f t="shared" si="1"/>
        <v>437.40000000000003</v>
      </c>
      <c r="W14" s="384">
        <f t="shared" si="1"/>
        <v>9.6000000000000009E-3</v>
      </c>
      <c r="X14" s="384">
        <f t="shared" si="1"/>
        <v>3.3500000000000001E-3</v>
      </c>
      <c r="Y14" s="386">
        <f t="shared" si="1"/>
        <v>7.1999999999999995E-2</v>
      </c>
    </row>
    <row r="15" spans="2:25" s="16" customFormat="1" ht="39" customHeight="1" x14ac:dyDescent="0.35">
      <c r="B15" s="586"/>
      <c r="C15" s="157" t="s">
        <v>69</v>
      </c>
      <c r="D15" s="668"/>
      <c r="E15" s="428"/>
      <c r="F15" s="365" t="s">
        <v>22</v>
      </c>
      <c r="G15" s="424"/>
      <c r="H15" s="428"/>
      <c r="I15" s="269"/>
      <c r="J15" s="58"/>
      <c r="K15" s="99"/>
      <c r="L15" s="885">
        <f>L13/23.5</f>
        <v>26.313617021276595</v>
      </c>
      <c r="M15" s="57"/>
      <c r="N15" s="58"/>
      <c r="O15" s="58"/>
      <c r="P15" s="58"/>
      <c r="Q15" s="99"/>
      <c r="R15" s="269"/>
      <c r="S15" s="58"/>
      <c r="T15" s="58"/>
      <c r="U15" s="58"/>
      <c r="V15" s="58"/>
      <c r="W15" s="58"/>
      <c r="X15" s="58"/>
      <c r="Y15" s="59"/>
    </row>
    <row r="16" spans="2:25" s="16" customFormat="1" ht="39" customHeight="1" thickBot="1" x14ac:dyDescent="0.4">
      <c r="B16" s="586"/>
      <c r="C16" s="160" t="s">
        <v>71</v>
      </c>
      <c r="D16" s="425"/>
      <c r="E16" s="488"/>
      <c r="F16" s="370" t="s">
        <v>22</v>
      </c>
      <c r="G16" s="425"/>
      <c r="H16" s="488"/>
      <c r="I16" s="301"/>
      <c r="J16" s="295"/>
      <c r="K16" s="464"/>
      <c r="L16" s="886">
        <f>L14/23.5</f>
        <v>28.380851063829788</v>
      </c>
      <c r="M16" s="887"/>
      <c r="N16" s="295"/>
      <c r="O16" s="295"/>
      <c r="P16" s="295"/>
      <c r="Q16" s="464"/>
      <c r="R16" s="301"/>
      <c r="S16" s="295"/>
      <c r="T16" s="295"/>
      <c r="U16" s="295"/>
      <c r="V16" s="295"/>
      <c r="W16" s="295"/>
      <c r="X16" s="295"/>
      <c r="Y16" s="296"/>
    </row>
    <row r="17" spans="2:25" s="16" customFormat="1" ht="39" customHeight="1" x14ac:dyDescent="0.35">
      <c r="B17" s="585" t="s">
        <v>7</v>
      </c>
      <c r="C17" s="193"/>
      <c r="D17" s="341">
        <v>24</v>
      </c>
      <c r="E17" s="574" t="s">
        <v>8</v>
      </c>
      <c r="F17" s="329" t="s">
        <v>103</v>
      </c>
      <c r="G17" s="341">
        <v>150</v>
      </c>
      <c r="H17" s="579"/>
      <c r="I17" s="302">
        <v>0.6</v>
      </c>
      <c r="J17" s="49">
        <v>0</v>
      </c>
      <c r="K17" s="50">
        <v>16.95</v>
      </c>
      <c r="L17" s="389">
        <v>69</v>
      </c>
      <c r="M17" s="382">
        <v>0.01</v>
      </c>
      <c r="N17" s="845">
        <v>0.03</v>
      </c>
      <c r="O17" s="327">
        <v>19.5</v>
      </c>
      <c r="P17" s="327">
        <v>0</v>
      </c>
      <c r="Q17" s="328">
        <v>0</v>
      </c>
      <c r="R17" s="302">
        <v>24</v>
      </c>
      <c r="S17" s="49">
        <v>16.5</v>
      </c>
      <c r="T17" s="49">
        <v>13.5</v>
      </c>
      <c r="U17" s="49">
        <v>3.3</v>
      </c>
      <c r="V17" s="49">
        <v>417</v>
      </c>
      <c r="W17" s="49">
        <v>3.0000000000000001E-3</v>
      </c>
      <c r="X17" s="49">
        <v>5.0000000000000001E-4</v>
      </c>
      <c r="Y17" s="50">
        <v>1.4999999999999999E-2</v>
      </c>
    </row>
    <row r="18" spans="2:25" s="16" customFormat="1" ht="39" customHeight="1" x14ac:dyDescent="0.35">
      <c r="B18" s="599"/>
      <c r="C18" s="113"/>
      <c r="D18" s="459">
        <v>40</v>
      </c>
      <c r="E18" s="147" t="s">
        <v>179</v>
      </c>
      <c r="F18" s="318" t="s">
        <v>180</v>
      </c>
      <c r="G18" s="538">
        <v>200</v>
      </c>
      <c r="H18" s="34"/>
      <c r="I18" s="175">
        <v>4.9400000000000004</v>
      </c>
      <c r="J18" s="75">
        <v>4.7</v>
      </c>
      <c r="K18" s="183">
        <v>13.19</v>
      </c>
      <c r="L18" s="330">
        <v>114.69</v>
      </c>
      <c r="M18" s="212">
        <v>0.04</v>
      </c>
      <c r="N18" s="75">
        <v>0.05</v>
      </c>
      <c r="O18" s="75">
        <v>3.38</v>
      </c>
      <c r="P18" s="75">
        <v>140</v>
      </c>
      <c r="Q18" s="76">
        <v>0</v>
      </c>
      <c r="R18" s="212">
        <v>16.55</v>
      </c>
      <c r="S18" s="75">
        <v>61</v>
      </c>
      <c r="T18" s="75">
        <v>18.53</v>
      </c>
      <c r="U18" s="75">
        <v>0.74</v>
      </c>
      <c r="V18" s="75">
        <v>155.46</v>
      </c>
      <c r="W18" s="75">
        <v>2.2799999999999999E-3</v>
      </c>
      <c r="X18" s="75">
        <v>2.15E-3</v>
      </c>
      <c r="Y18" s="183">
        <v>0.04</v>
      </c>
    </row>
    <row r="19" spans="2:25" s="16" customFormat="1" ht="39" customHeight="1" x14ac:dyDescent="0.35">
      <c r="B19" s="588"/>
      <c r="C19" s="138" t="s">
        <v>69</v>
      </c>
      <c r="D19" s="143">
        <v>152</v>
      </c>
      <c r="E19" s="446" t="s">
        <v>82</v>
      </c>
      <c r="F19" s="577" t="s">
        <v>156</v>
      </c>
      <c r="G19" s="767">
        <v>90</v>
      </c>
      <c r="H19" s="143"/>
      <c r="I19" s="211">
        <v>17.25</v>
      </c>
      <c r="J19" s="53">
        <v>14.98</v>
      </c>
      <c r="K19" s="69">
        <v>7.87</v>
      </c>
      <c r="L19" s="297">
        <v>235.78</v>
      </c>
      <c r="M19" s="211">
        <v>7.0000000000000007E-2</v>
      </c>
      <c r="N19" s="53">
        <v>0.12</v>
      </c>
      <c r="O19" s="53">
        <v>0.81</v>
      </c>
      <c r="P19" s="53">
        <v>10</v>
      </c>
      <c r="Q19" s="54">
        <v>0.02</v>
      </c>
      <c r="R19" s="211">
        <v>24.88</v>
      </c>
      <c r="S19" s="53">
        <v>155.37</v>
      </c>
      <c r="T19" s="53">
        <v>19.91</v>
      </c>
      <c r="U19" s="53">
        <v>1.72</v>
      </c>
      <c r="V19" s="53">
        <v>234.74</v>
      </c>
      <c r="W19" s="53">
        <v>5.0000000000000001E-3</v>
      </c>
      <c r="X19" s="53">
        <v>8.9999999999999998E-4</v>
      </c>
      <c r="Y19" s="69">
        <v>0.08</v>
      </c>
    </row>
    <row r="20" spans="2:25" s="16" customFormat="1" ht="39" customHeight="1" x14ac:dyDescent="0.35">
      <c r="B20" s="588"/>
      <c r="C20" s="140" t="s">
        <v>116</v>
      </c>
      <c r="D20" s="503">
        <v>126</v>
      </c>
      <c r="E20" s="161" t="s">
        <v>10</v>
      </c>
      <c r="F20" s="460" t="s">
        <v>138</v>
      </c>
      <c r="G20" s="468">
        <v>90</v>
      </c>
      <c r="H20" s="144"/>
      <c r="I20" s="299">
        <v>18.489999999999998</v>
      </c>
      <c r="J20" s="55">
        <v>18.54</v>
      </c>
      <c r="K20" s="70">
        <v>3.59</v>
      </c>
      <c r="L20" s="298">
        <v>256</v>
      </c>
      <c r="M20" s="299">
        <v>0.15</v>
      </c>
      <c r="N20" s="742">
        <v>0.12</v>
      </c>
      <c r="O20" s="55">
        <v>2.0099999999999998</v>
      </c>
      <c r="P20" s="55">
        <v>0</v>
      </c>
      <c r="Q20" s="56">
        <v>0</v>
      </c>
      <c r="R20" s="299">
        <v>41.45</v>
      </c>
      <c r="S20" s="55">
        <v>314</v>
      </c>
      <c r="T20" s="55">
        <v>66.489999999999995</v>
      </c>
      <c r="U20" s="55">
        <v>5.3</v>
      </c>
      <c r="V20" s="55">
        <v>266.67</v>
      </c>
      <c r="W20" s="55">
        <v>6.0000000000000001E-3</v>
      </c>
      <c r="X20" s="55">
        <v>0</v>
      </c>
      <c r="Y20" s="70">
        <v>0.05</v>
      </c>
    </row>
    <row r="21" spans="2:25" s="16" customFormat="1" ht="39" customHeight="1" x14ac:dyDescent="0.35">
      <c r="B21" s="588"/>
      <c r="C21" s="140" t="s">
        <v>116</v>
      </c>
      <c r="D21" s="503">
        <v>22</v>
      </c>
      <c r="E21" s="144" t="s">
        <v>60</v>
      </c>
      <c r="F21" s="460" t="s">
        <v>176</v>
      </c>
      <c r="G21" s="144">
        <v>150</v>
      </c>
      <c r="H21" s="158"/>
      <c r="I21" s="742">
        <v>2.4</v>
      </c>
      <c r="J21" s="55">
        <v>6.9</v>
      </c>
      <c r="K21" s="56">
        <v>14.1</v>
      </c>
      <c r="L21" s="787">
        <v>128.85</v>
      </c>
      <c r="M21" s="742">
        <v>0.09</v>
      </c>
      <c r="N21" s="742">
        <v>7.0000000000000001E-3</v>
      </c>
      <c r="O21" s="55">
        <v>21.27</v>
      </c>
      <c r="P21" s="55">
        <v>420</v>
      </c>
      <c r="Q21" s="56">
        <v>6.0000000000000001E-3</v>
      </c>
      <c r="R21" s="299">
        <v>47.33</v>
      </c>
      <c r="S21" s="55">
        <v>66.89</v>
      </c>
      <c r="T21" s="55">
        <v>29.4</v>
      </c>
      <c r="U21" s="55">
        <v>1.08</v>
      </c>
      <c r="V21" s="55">
        <v>35.24</v>
      </c>
      <c r="W21" s="55">
        <v>5.3E-3</v>
      </c>
      <c r="X21" s="55">
        <v>4.0000000000000002E-4</v>
      </c>
      <c r="Y21" s="70">
        <v>0.03</v>
      </c>
    </row>
    <row r="22" spans="2:25" s="16" customFormat="1" ht="48" customHeight="1" x14ac:dyDescent="0.35">
      <c r="B22" s="588"/>
      <c r="C22" s="138" t="s">
        <v>69</v>
      </c>
      <c r="D22" s="143">
        <v>218</v>
      </c>
      <c r="E22" s="446" t="s">
        <v>60</v>
      </c>
      <c r="F22" s="788" t="s">
        <v>150</v>
      </c>
      <c r="G22" s="767">
        <v>150</v>
      </c>
      <c r="H22" s="143"/>
      <c r="I22" s="269">
        <v>4.1500000000000004</v>
      </c>
      <c r="J22" s="58">
        <v>10.86</v>
      </c>
      <c r="K22" s="59">
        <v>18.64</v>
      </c>
      <c r="L22" s="756">
        <v>189.12</v>
      </c>
      <c r="M22" s="269">
        <v>0.15</v>
      </c>
      <c r="N22" s="57">
        <v>0.19</v>
      </c>
      <c r="O22" s="58">
        <v>13.76</v>
      </c>
      <c r="P22" s="58">
        <v>400</v>
      </c>
      <c r="Q22" s="99">
        <v>0.09</v>
      </c>
      <c r="R22" s="269">
        <v>72.209999999999994</v>
      </c>
      <c r="S22" s="58">
        <v>101.36</v>
      </c>
      <c r="T22" s="58">
        <v>42.65</v>
      </c>
      <c r="U22" s="58">
        <v>1.6</v>
      </c>
      <c r="V22" s="58">
        <v>654.75</v>
      </c>
      <c r="W22" s="58">
        <v>6.4000000000000003E-3</v>
      </c>
      <c r="X22" s="58">
        <v>8.9999999999999998E-4</v>
      </c>
      <c r="Y22" s="59">
        <v>0.05</v>
      </c>
    </row>
    <row r="23" spans="2:25" s="16" customFormat="1" ht="39" customHeight="1" x14ac:dyDescent="0.35">
      <c r="B23" s="588"/>
      <c r="C23" s="197"/>
      <c r="D23" s="124">
        <v>114</v>
      </c>
      <c r="E23" s="110" t="s">
        <v>42</v>
      </c>
      <c r="F23" s="192" t="s">
        <v>48</v>
      </c>
      <c r="G23" s="542">
        <v>200</v>
      </c>
      <c r="H23" s="148"/>
      <c r="I23" s="207">
        <v>0.2</v>
      </c>
      <c r="J23" s="15">
        <v>0</v>
      </c>
      <c r="K23" s="39">
        <v>11</v>
      </c>
      <c r="L23" s="172">
        <v>44.8</v>
      </c>
      <c r="M23" s="207">
        <v>0</v>
      </c>
      <c r="N23" s="17">
        <v>0</v>
      </c>
      <c r="O23" s="15">
        <v>0.08</v>
      </c>
      <c r="P23" s="15">
        <v>0</v>
      </c>
      <c r="Q23" s="18">
        <v>0</v>
      </c>
      <c r="R23" s="207">
        <v>13.56</v>
      </c>
      <c r="S23" s="15">
        <v>7.66</v>
      </c>
      <c r="T23" s="15">
        <v>4.08</v>
      </c>
      <c r="U23" s="15">
        <v>0.8</v>
      </c>
      <c r="V23" s="15">
        <v>0.68</v>
      </c>
      <c r="W23" s="15">
        <v>0</v>
      </c>
      <c r="X23" s="15">
        <v>0</v>
      </c>
      <c r="Y23" s="39">
        <v>0</v>
      </c>
    </row>
    <row r="24" spans="2:25" s="16" customFormat="1" ht="29.25" customHeight="1" x14ac:dyDescent="0.35">
      <c r="B24" s="588"/>
      <c r="C24" s="319"/>
      <c r="D24" s="462">
        <v>119</v>
      </c>
      <c r="E24" s="147" t="s">
        <v>14</v>
      </c>
      <c r="F24" s="129" t="s">
        <v>51</v>
      </c>
      <c r="G24" s="124">
        <v>30</v>
      </c>
      <c r="H24" s="617"/>
      <c r="I24" s="207">
        <v>2.13</v>
      </c>
      <c r="J24" s="15">
        <v>0.21</v>
      </c>
      <c r="K24" s="39">
        <v>13.26</v>
      </c>
      <c r="L24" s="172">
        <v>72</v>
      </c>
      <c r="M24" s="17">
        <v>0.03</v>
      </c>
      <c r="N24" s="17">
        <v>0.01</v>
      </c>
      <c r="O24" s="15">
        <v>0</v>
      </c>
      <c r="P24" s="15">
        <v>0</v>
      </c>
      <c r="Q24" s="18">
        <v>0</v>
      </c>
      <c r="R24" s="207">
        <v>11.1</v>
      </c>
      <c r="S24" s="15">
        <v>65.400000000000006</v>
      </c>
      <c r="T24" s="15">
        <v>19.5</v>
      </c>
      <c r="U24" s="15">
        <v>0.84</v>
      </c>
      <c r="V24" s="15">
        <v>27.9</v>
      </c>
      <c r="W24" s="15">
        <v>1E-3</v>
      </c>
      <c r="X24" s="15">
        <v>2E-3</v>
      </c>
      <c r="Y24" s="43">
        <v>0</v>
      </c>
    </row>
    <row r="25" spans="2:25" s="16" customFormat="1" ht="39" customHeight="1" x14ac:dyDescent="0.35">
      <c r="B25" s="588"/>
      <c r="C25" s="319"/>
      <c r="D25" s="459">
        <v>120</v>
      </c>
      <c r="E25" s="147" t="s">
        <v>15</v>
      </c>
      <c r="F25" s="129" t="s">
        <v>44</v>
      </c>
      <c r="G25" s="459">
        <v>20</v>
      </c>
      <c r="H25" s="618"/>
      <c r="I25" s="236">
        <v>1.1399999999999999</v>
      </c>
      <c r="J25" s="20">
        <v>0.22</v>
      </c>
      <c r="K25" s="46">
        <v>7.44</v>
      </c>
      <c r="L25" s="755">
        <v>36.26</v>
      </c>
      <c r="M25" s="17">
        <v>0.02</v>
      </c>
      <c r="N25" s="17">
        <v>2.4E-2</v>
      </c>
      <c r="O25" s="15">
        <v>0.08</v>
      </c>
      <c r="P25" s="15">
        <v>0</v>
      </c>
      <c r="Q25" s="18">
        <v>0</v>
      </c>
      <c r="R25" s="207">
        <v>6.8</v>
      </c>
      <c r="S25" s="15">
        <v>24</v>
      </c>
      <c r="T25" s="15">
        <v>8.1999999999999993</v>
      </c>
      <c r="U25" s="15">
        <v>0.46</v>
      </c>
      <c r="V25" s="15">
        <v>73.5</v>
      </c>
      <c r="W25" s="15">
        <v>2E-3</v>
      </c>
      <c r="X25" s="15">
        <v>2E-3</v>
      </c>
      <c r="Y25" s="39">
        <v>1.2E-2</v>
      </c>
    </row>
    <row r="26" spans="2:25" s="16" customFormat="1" ht="39" customHeight="1" x14ac:dyDescent="0.35">
      <c r="B26" s="588"/>
      <c r="C26" s="140" t="s">
        <v>116</v>
      </c>
      <c r="D26" s="503"/>
      <c r="E26" s="161"/>
      <c r="F26" s="265" t="s">
        <v>21</v>
      </c>
      <c r="G26" s="420">
        <f>G17+G18+G20+G21+G23+G24+G25</f>
        <v>840</v>
      </c>
      <c r="H26" s="717"/>
      <c r="I26" s="209">
        <f t="shared" ref="I26:Y26" si="2">I17+I18+I20+I21+I23+I24+I25</f>
        <v>29.899999999999995</v>
      </c>
      <c r="J26" s="64">
        <f t="shared" si="2"/>
        <v>30.57</v>
      </c>
      <c r="K26" s="97">
        <f t="shared" si="2"/>
        <v>79.53</v>
      </c>
      <c r="L26" s="789">
        <f t="shared" si="2"/>
        <v>721.59999999999991</v>
      </c>
      <c r="M26" s="63">
        <f t="shared" si="2"/>
        <v>0.34000000000000008</v>
      </c>
      <c r="N26" s="63">
        <f t="shared" si="2"/>
        <v>0.24100000000000002</v>
      </c>
      <c r="O26" s="64">
        <f t="shared" si="2"/>
        <v>46.319999999999993</v>
      </c>
      <c r="P26" s="64">
        <f t="shared" si="2"/>
        <v>560</v>
      </c>
      <c r="Q26" s="416">
        <f t="shared" si="2"/>
        <v>6.0000000000000001E-3</v>
      </c>
      <c r="R26" s="209">
        <f t="shared" si="2"/>
        <v>160.79</v>
      </c>
      <c r="S26" s="64">
        <f t="shared" si="2"/>
        <v>555.45000000000005</v>
      </c>
      <c r="T26" s="64">
        <f t="shared" si="2"/>
        <v>159.69999999999999</v>
      </c>
      <c r="U26" s="64">
        <f t="shared" si="2"/>
        <v>12.520000000000001</v>
      </c>
      <c r="V26" s="64">
        <f t="shared" si="2"/>
        <v>976.45</v>
      </c>
      <c r="W26" s="64">
        <f t="shared" si="2"/>
        <v>1.958E-2</v>
      </c>
      <c r="X26" s="64">
        <f t="shared" si="2"/>
        <v>7.0500000000000007E-3</v>
      </c>
      <c r="Y26" s="97">
        <f t="shared" si="2"/>
        <v>0.14700000000000002</v>
      </c>
    </row>
    <row r="27" spans="2:25" s="16" customFormat="1" ht="39" customHeight="1" x14ac:dyDescent="0.35">
      <c r="B27" s="588"/>
      <c r="C27" s="140" t="s">
        <v>116</v>
      </c>
      <c r="D27" s="503"/>
      <c r="E27" s="161"/>
      <c r="F27" s="265" t="s">
        <v>22</v>
      </c>
      <c r="G27" s="503"/>
      <c r="H27" s="717"/>
      <c r="I27" s="209"/>
      <c r="J27" s="64"/>
      <c r="K27" s="97"/>
      <c r="L27" s="790">
        <f>L26/23.5</f>
        <v>30.706382978723401</v>
      </c>
      <c r="M27" s="63"/>
      <c r="N27" s="63"/>
      <c r="O27" s="64"/>
      <c r="P27" s="64"/>
      <c r="Q27" s="416"/>
      <c r="R27" s="209"/>
      <c r="S27" s="64"/>
      <c r="T27" s="64"/>
      <c r="U27" s="64"/>
      <c r="V27" s="64"/>
      <c r="W27" s="64"/>
      <c r="X27" s="64"/>
      <c r="Y27" s="97"/>
    </row>
    <row r="28" spans="2:25" s="16" customFormat="1" ht="39" customHeight="1" x14ac:dyDescent="0.35">
      <c r="B28" s="588"/>
      <c r="C28" s="138" t="s">
        <v>69</v>
      </c>
      <c r="D28" s="649"/>
      <c r="E28" s="715"/>
      <c r="F28" s="264" t="s">
        <v>21</v>
      </c>
      <c r="G28" s="470">
        <f>G17+G18+G19+G22+G23+G24+G25</f>
        <v>840</v>
      </c>
      <c r="H28" s="401"/>
      <c r="I28" s="366">
        <f t="shared" ref="I28:Y28" si="3">I17+I18+I19+I22+I23+I24+I25</f>
        <v>30.409999999999997</v>
      </c>
      <c r="J28" s="367">
        <f t="shared" si="3"/>
        <v>30.97</v>
      </c>
      <c r="K28" s="368">
        <f t="shared" si="3"/>
        <v>88.350000000000009</v>
      </c>
      <c r="L28" s="783">
        <f t="shared" si="3"/>
        <v>761.65</v>
      </c>
      <c r="M28" s="641">
        <f t="shared" si="3"/>
        <v>0.32000000000000006</v>
      </c>
      <c r="N28" s="367">
        <f t="shared" si="3"/>
        <v>0.42400000000000004</v>
      </c>
      <c r="O28" s="367">
        <f t="shared" si="3"/>
        <v>37.609999999999992</v>
      </c>
      <c r="P28" s="367">
        <f t="shared" si="3"/>
        <v>550</v>
      </c>
      <c r="Q28" s="404">
        <f t="shared" si="3"/>
        <v>0.11</v>
      </c>
      <c r="R28" s="366">
        <f t="shared" si="3"/>
        <v>169.1</v>
      </c>
      <c r="S28" s="367">
        <f t="shared" si="3"/>
        <v>431.29000000000008</v>
      </c>
      <c r="T28" s="367">
        <f t="shared" si="3"/>
        <v>126.37</v>
      </c>
      <c r="U28" s="367">
        <f t="shared" si="3"/>
        <v>9.4600000000000009</v>
      </c>
      <c r="V28" s="367">
        <f t="shared" si="3"/>
        <v>1564.0300000000002</v>
      </c>
      <c r="W28" s="367">
        <f t="shared" si="3"/>
        <v>1.9680000000000003E-2</v>
      </c>
      <c r="X28" s="367">
        <f t="shared" si="3"/>
        <v>8.4499999999999992E-3</v>
      </c>
      <c r="Y28" s="368">
        <f t="shared" si="3"/>
        <v>0.19700000000000001</v>
      </c>
    </row>
    <row r="29" spans="2:25" s="16" customFormat="1" ht="39" customHeight="1" thickBot="1" x14ac:dyDescent="0.4">
      <c r="B29" s="590"/>
      <c r="C29" s="138" t="s">
        <v>69</v>
      </c>
      <c r="D29" s="776"/>
      <c r="E29" s="777"/>
      <c r="F29" s="751" t="s">
        <v>22</v>
      </c>
      <c r="G29" s="778"/>
      <c r="H29" s="786"/>
      <c r="I29" s="785"/>
      <c r="J29" s="780"/>
      <c r="K29" s="782"/>
      <c r="L29" s="784">
        <f>L28/23.5</f>
        <v>32.410638297872339</v>
      </c>
      <c r="M29" s="779"/>
      <c r="N29" s="780"/>
      <c r="O29" s="780"/>
      <c r="P29" s="780"/>
      <c r="Q29" s="781"/>
      <c r="R29" s="785"/>
      <c r="S29" s="780"/>
      <c r="T29" s="780"/>
      <c r="U29" s="780"/>
      <c r="V29" s="780"/>
      <c r="W29" s="780"/>
      <c r="X29" s="780"/>
      <c r="Y29" s="782"/>
    </row>
    <row r="30" spans="2:25" x14ac:dyDescent="0.35">
      <c r="B30" s="2"/>
      <c r="C30" s="2"/>
      <c r="D30" s="4"/>
      <c r="E30" s="2"/>
      <c r="F30" s="2"/>
      <c r="G30" s="2"/>
      <c r="H30" s="9"/>
      <c r="I30" s="10"/>
      <c r="J30" s="9"/>
      <c r="K30" s="2"/>
      <c r="L30" s="12"/>
      <c r="M30" s="2"/>
      <c r="N30" s="2"/>
      <c r="O30" s="2"/>
    </row>
    <row r="31" spans="2:25" ht="18" x14ac:dyDescent="0.35">
      <c r="E31" s="11"/>
      <c r="F31" s="25"/>
      <c r="G31" s="26"/>
      <c r="H31" s="11"/>
      <c r="I31" s="11"/>
      <c r="J31" s="11"/>
      <c r="K31" s="11"/>
    </row>
    <row r="34" spans="2:11" ht="15.5" x14ac:dyDescent="0.35">
      <c r="B34" s="582" t="s">
        <v>61</v>
      </c>
      <c r="C34" s="632"/>
      <c r="D34" s="597"/>
      <c r="E34" s="597"/>
    </row>
    <row r="35" spans="2:11" ht="15.5" x14ac:dyDescent="0.35">
      <c r="B35" s="583" t="s">
        <v>62</v>
      </c>
      <c r="C35" s="633"/>
      <c r="D35" s="598"/>
      <c r="E35" s="598"/>
    </row>
    <row r="36" spans="2:11" x14ac:dyDescent="0.35">
      <c r="B36" s="11"/>
      <c r="C36" s="308"/>
      <c r="D36" s="308"/>
      <c r="E36" s="11"/>
    </row>
    <row r="39" spans="2:11" x14ac:dyDescent="0.35">
      <c r="E39" s="11"/>
      <c r="F39" s="11"/>
      <c r="G39" s="11"/>
      <c r="H39" s="11"/>
      <c r="I39" s="11"/>
      <c r="J39" s="11"/>
      <c r="K39" s="11"/>
    </row>
  </sheetData>
  <mergeCells count="11">
    <mergeCell ref="M4:Q4"/>
    <mergeCell ref="R4:Y4"/>
    <mergeCell ref="L4:L5"/>
    <mergeCell ref="D4:D5"/>
    <mergeCell ref="B4:B5"/>
    <mergeCell ref="C4:C5"/>
    <mergeCell ref="E4:E5"/>
    <mergeCell ref="F4:F5"/>
    <mergeCell ref="G4:G5"/>
    <mergeCell ref="H4:H5"/>
    <mergeCell ref="I4:K4"/>
  </mergeCells>
  <pageMargins left="0.7" right="0.7" top="0.75" bottom="0.75" header="0.3" footer="0.3"/>
  <pageSetup paperSize="9" scale="37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Y31"/>
  <sheetViews>
    <sheetView zoomScale="60" zoomScaleNormal="60" workbookViewId="0">
      <selection activeCell="F33" sqref="F33"/>
    </sheetView>
  </sheetViews>
  <sheetFormatPr defaultRowHeight="14.5" x14ac:dyDescent="0.35"/>
  <cols>
    <col min="2" max="3" width="16.81640625" customWidth="1"/>
    <col min="4" max="4" width="15.7265625" style="5" customWidth="1"/>
    <col min="5" max="5" width="20.81640625" customWidth="1"/>
    <col min="6" max="6" width="54.26953125" customWidth="1"/>
    <col min="7" max="7" width="13.81640625" customWidth="1"/>
    <col min="8" max="8" width="14.81640625" customWidth="1"/>
    <col min="9" max="9" width="12.453125" customWidth="1"/>
    <col min="10" max="10" width="11.26953125" customWidth="1"/>
    <col min="11" max="11" width="12.81640625" customWidth="1"/>
    <col min="12" max="12" width="26.453125" customWidth="1"/>
    <col min="13" max="13" width="11.26953125" customWidth="1"/>
    <col min="24" max="24" width="11.54296875" customWidth="1"/>
  </cols>
  <sheetData>
    <row r="2" spans="2:25" ht="23" x14ac:dyDescent="0.5">
      <c r="B2" s="553" t="s">
        <v>1</v>
      </c>
      <c r="C2" s="553"/>
      <c r="D2" s="554"/>
      <c r="E2" s="553" t="s">
        <v>3</v>
      </c>
      <c r="F2" s="553"/>
      <c r="G2" s="555" t="s">
        <v>2</v>
      </c>
      <c r="H2" s="554">
        <v>24</v>
      </c>
      <c r="I2" s="6"/>
      <c r="L2" s="8"/>
      <c r="M2" s="7"/>
      <c r="N2" s="1"/>
      <c r="O2" s="2"/>
    </row>
    <row r="3" spans="2:25" ht="15" thickBot="1" x14ac:dyDescent="0.4">
      <c r="B3" s="1"/>
      <c r="C3" s="1"/>
      <c r="D3" s="3"/>
      <c r="E3" s="1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5" s="16" customFormat="1" ht="21.75" customHeight="1" thickBot="1" x14ac:dyDescent="0.4">
      <c r="B4" s="896" t="s">
        <v>0</v>
      </c>
      <c r="C4" s="896"/>
      <c r="D4" s="899" t="s">
        <v>148</v>
      </c>
      <c r="E4" s="896" t="s">
        <v>38</v>
      </c>
      <c r="F4" s="898" t="s">
        <v>37</v>
      </c>
      <c r="G4" s="898" t="s">
        <v>26</v>
      </c>
      <c r="H4" s="898" t="s">
        <v>36</v>
      </c>
      <c r="I4" s="902" t="s">
        <v>23</v>
      </c>
      <c r="J4" s="903"/>
      <c r="K4" s="904"/>
      <c r="L4" s="899" t="s">
        <v>149</v>
      </c>
      <c r="M4" s="894" t="s">
        <v>24</v>
      </c>
      <c r="N4" s="894"/>
      <c r="O4" s="907"/>
      <c r="P4" s="907"/>
      <c r="Q4" s="908"/>
      <c r="R4" s="893" t="s">
        <v>25</v>
      </c>
      <c r="S4" s="894"/>
      <c r="T4" s="894"/>
      <c r="U4" s="894"/>
      <c r="V4" s="894"/>
      <c r="W4" s="894"/>
      <c r="X4" s="894"/>
      <c r="Y4" s="895"/>
    </row>
    <row r="5" spans="2:25" s="16" customFormat="1" ht="47" thickBot="1" x14ac:dyDescent="0.4">
      <c r="B5" s="897"/>
      <c r="C5" s="897"/>
      <c r="D5" s="900"/>
      <c r="E5" s="897"/>
      <c r="F5" s="897"/>
      <c r="G5" s="897"/>
      <c r="H5" s="897"/>
      <c r="I5" s="643" t="s">
        <v>27</v>
      </c>
      <c r="J5" s="646" t="s">
        <v>28</v>
      </c>
      <c r="K5" s="644" t="s">
        <v>29</v>
      </c>
      <c r="L5" s="915"/>
      <c r="M5" s="475" t="s">
        <v>30</v>
      </c>
      <c r="N5" s="314" t="s">
        <v>105</v>
      </c>
      <c r="O5" s="314" t="s">
        <v>31</v>
      </c>
      <c r="P5" s="409" t="s">
        <v>106</v>
      </c>
      <c r="Q5" s="314" t="s">
        <v>107</v>
      </c>
      <c r="R5" s="314" t="s">
        <v>32</v>
      </c>
      <c r="S5" s="314" t="s">
        <v>33</v>
      </c>
      <c r="T5" s="314" t="s">
        <v>34</v>
      </c>
      <c r="U5" s="314" t="s">
        <v>35</v>
      </c>
      <c r="V5" s="314" t="s">
        <v>108</v>
      </c>
      <c r="W5" s="314" t="s">
        <v>109</v>
      </c>
      <c r="X5" s="314" t="s">
        <v>110</v>
      </c>
      <c r="Y5" s="410" t="s">
        <v>111</v>
      </c>
    </row>
    <row r="6" spans="2:25" s="16" customFormat="1" ht="39" customHeight="1" x14ac:dyDescent="0.35">
      <c r="B6" s="585" t="s">
        <v>6</v>
      </c>
      <c r="C6" s="118"/>
      <c r="D6" s="341">
        <v>24</v>
      </c>
      <c r="E6" s="133" t="s">
        <v>8</v>
      </c>
      <c r="F6" s="861" t="s">
        <v>103</v>
      </c>
      <c r="G6" s="133">
        <v>150</v>
      </c>
      <c r="H6" s="579"/>
      <c r="I6" s="302">
        <v>0.6</v>
      </c>
      <c r="J6" s="49">
        <v>0</v>
      </c>
      <c r="K6" s="338">
        <v>16.95</v>
      </c>
      <c r="L6" s="862">
        <v>69</v>
      </c>
      <c r="M6" s="382">
        <v>0.01</v>
      </c>
      <c r="N6" s="845">
        <v>0.03</v>
      </c>
      <c r="O6" s="327">
        <v>19.5</v>
      </c>
      <c r="P6" s="327">
        <v>0</v>
      </c>
      <c r="Q6" s="328">
        <v>0</v>
      </c>
      <c r="R6" s="302">
        <v>24</v>
      </c>
      <c r="S6" s="49">
        <v>16.5</v>
      </c>
      <c r="T6" s="49">
        <v>13.5</v>
      </c>
      <c r="U6" s="49">
        <v>3.3</v>
      </c>
      <c r="V6" s="49">
        <v>417</v>
      </c>
      <c r="W6" s="49">
        <v>3.0000000000000001E-3</v>
      </c>
      <c r="X6" s="49">
        <v>5.0000000000000001E-4</v>
      </c>
      <c r="Y6" s="50">
        <v>1.4999999999999999E-2</v>
      </c>
    </row>
    <row r="7" spans="2:25" s="16" customFormat="1" ht="39" customHeight="1" x14ac:dyDescent="0.35">
      <c r="B7" s="586"/>
      <c r="C7" s="113"/>
      <c r="D7" s="147">
        <v>282</v>
      </c>
      <c r="E7" s="147" t="s">
        <v>4</v>
      </c>
      <c r="F7" s="600" t="s">
        <v>140</v>
      </c>
      <c r="G7" s="362">
        <v>150</v>
      </c>
      <c r="H7" s="147"/>
      <c r="I7" s="236">
        <v>14.98</v>
      </c>
      <c r="J7" s="20">
        <v>9.99</v>
      </c>
      <c r="K7" s="21">
        <v>31.58</v>
      </c>
      <c r="L7" s="167">
        <v>277.67</v>
      </c>
      <c r="M7" s="19">
        <v>7.0000000000000007E-2</v>
      </c>
      <c r="N7" s="20">
        <v>0.25</v>
      </c>
      <c r="O7" s="20">
        <v>1.71</v>
      </c>
      <c r="P7" s="20">
        <v>110</v>
      </c>
      <c r="Q7" s="21">
        <v>0.23</v>
      </c>
      <c r="R7" s="236">
        <v>166.18</v>
      </c>
      <c r="S7" s="20">
        <v>188.14</v>
      </c>
      <c r="T7" s="20">
        <v>27.58</v>
      </c>
      <c r="U7" s="20">
        <v>0.74</v>
      </c>
      <c r="V7" s="20">
        <v>157.4</v>
      </c>
      <c r="W7" s="20">
        <v>5.5900000000000004E-3</v>
      </c>
      <c r="X7" s="20">
        <v>1.5900000000000001E-2</v>
      </c>
      <c r="Y7" s="46">
        <v>0.05</v>
      </c>
    </row>
    <row r="8" spans="2:25" s="16" customFormat="1" ht="39" customHeight="1" x14ac:dyDescent="0.35">
      <c r="B8" s="586"/>
      <c r="C8" s="113"/>
      <c r="D8" s="459">
        <v>115</v>
      </c>
      <c r="E8" s="114" t="s">
        <v>18</v>
      </c>
      <c r="F8" s="246" t="s">
        <v>41</v>
      </c>
      <c r="G8" s="362">
        <v>200</v>
      </c>
      <c r="H8" s="147"/>
      <c r="I8" s="236">
        <v>6.64</v>
      </c>
      <c r="J8" s="20">
        <v>5.14</v>
      </c>
      <c r="K8" s="46">
        <v>18.600000000000001</v>
      </c>
      <c r="L8" s="755">
        <v>148.4</v>
      </c>
      <c r="M8" s="236">
        <v>0.06</v>
      </c>
      <c r="N8" s="19">
        <v>0.26</v>
      </c>
      <c r="O8" s="20">
        <v>2.6</v>
      </c>
      <c r="P8" s="20">
        <v>41.6</v>
      </c>
      <c r="Q8" s="21">
        <v>0.06</v>
      </c>
      <c r="R8" s="236">
        <v>226.5</v>
      </c>
      <c r="S8" s="20">
        <v>187.22</v>
      </c>
      <c r="T8" s="20">
        <v>40.36</v>
      </c>
      <c r="U8" s="20">
        <v>0.98</v>
      </c>
      <c r="V8" s="20">
        <v>308.39999999999998</v>
      </c>
      <c r="W8" s="20">
        <v>1.6E-2</v>
      </c>
      <c r="X8" s="20">
        <v>4.0000000000000001E-3</v>
      </c>
      <c r="Y8" s="183">
        <v>4.5999999999999999E-2</v>
      </c>
    </row>
    <row r="9" spans="2:25" s="16" customFormat="1" ht="39" customHeight="1" x14ac:dyDescent="0.35">
      <c r="B9" s="586"/>
      <c r="C9" s="113"/>
      <c r="D9" s="125">
        <v>121</v>
      </c>
      <c r="E9" s="156" t="s">
        <v>47</v>
      </c>
      <c r="F9" s="192" t="s">
        <v>47</v>
      </c>
      <c r="G9" s="170">
        <v>30</v>
      </c>
      <c r="H9" s="148"/>
      <c r="I9" s="207">
        <v>2.16</v>
      </c>
      <c r="J9" s="15">
        <v>0.81</v>
      </c>
      <c r="K9" s="39">
        <v>14.73</v>
      </c>
      <c r="L9" s="172">
        <v>75.66</v>
      </c>
      <c r="M9" s="207">
        <v>0.04</v>
      </c>
      <c r="N9" s="17">
        <v>0.01</v>
      </c>
      <c r="O9" s="15">
        <v>0</v>
      </c>
      <c r="P9" s="15">
        <v>0</v>
      </c>
      <c r="Q9" s="39">
        <v>0</v>
      </c>
      <c r="R9" s="17">
        <v>7.5</v>
      </c>
      <c r="S9" s="15">
        <v>24.6</v>
      </c>
      <c r="T9" s="15">
        <v>9.9</v>
      </c>
      <c r="U9" s="15">
        <v>0.45</v>
      </c>
      <c r="V9" s="15">
        <v>27.6</v>
      </c>
      <c r="W9" s="15">
        <v>0</v>
      </c>
      <c r="X9" s="15">
        <v>0</v>
      </c>
      <c r="Y9" s="39">
        <v>0</v>
      </c>
    </row>
    <row r="10" spans="2:25" s="16" customFormat="1" ht="39" customHeight="1" x14ac:dyDescent="0.35">
      <c r="B10" s="586"/>
      <c r="C10" s="113"/>
      <c r="D10" s="125">
        <v>120</v>
      </c>
      <c r="E10" s="113" t="s">
        <v>15</v>
      </c>
      <c r="F10" s="128" t="s">
        <v>44</v>
      </c>
      <c r="G10" s="148">
        <v>20</v>
      </c>
      <c r="H10" s="148"/>
      <c r="I10" s="207">
        <v>1.1399999999999999</v>
      </c>
      <c r="J10" s="15">
        <v>0.22</v>
      </c>
      <c r="K10" s="39">
        <v>7.44</v>
      </c>
      <c r="L10" s="525">
        <v>36.26</v>
      </c>
      <c r="M10" s="236">
        <v>0.02</v>
      </c>
      <c r="N10" s="19">
        <v>2.4E-2</v>
      </c>
      <c r="O10" s="20">
        <v>0.08</v>
      </c>
      <c r="P10" s="20">
        <v>0</v>
      </c>
      <c r="Q10" s="46">
        <v>0</v>
      </c>
      <c r="R10" s="236">
        <v>6.8</v>
      </c>
      <c r="S10" s="20">
        <v>24</v>
      </c>
      <c r="T10" s="20">
        <v>8.1999999999999993</v>
      </c>
      <c r="U10" s="20">
        <v>0.46</v>
      </c>
      <c r="V10" s="20">
        <v>73.5</v>
      </c>
      <c r="W10" s="20">
        <v>2E-3</v>
      </c>
      <c r="X10" s="20">
        <v>2E-3</v>
      </c>
      <c r="Y10" s="46">
        <v>1.2E-2</v>
      </c>
    </row>
    <row r="11" spans="2:25" s="16" customFormat="1" ht="39" customHeight="1" x14ac:dyDescent="0.35">
      <c r="B11" s="586"/>
      <c r="C11" s="113"/>
      <c r="D11" s="613"/>
      <c r="E11" s="115"/>
      <c r="F11" s="266" t="s">
        <v>21</v>
      </c>
      <c r="G11" s="358">
        <f>SUM(G6:G10)</f>
        <v>550</v>
      </c>
      <c r="H11" s="146"/>
      <c r="I11" s="548">
        <f t="shared" ref="I11:Y11" si="0">SUM(I6:I10)</f>
        <v>25.52</v>
      </c>
      <c r="J11" s="546">
        <f t="shared" si="0"/>
        <v>16.16</v>
      </c>
      <c r="K11" s="549">
        <f t="shared" si="0"/>
        <v>89.3</v>
      </c>
      <c r="L11" s="669">
        <f>SUM(L6:L10)</f>
        <v>606.99</v>
      </c>
      <c r="M11" s="545">
        <f t="shared" si="0"/>
        <v>0.2</v>
      </c>
      <c r="N11" s="546">
        <f t="shared" si="0"/>
        <v>0.57400000000000007</v>
      </c>
      <c r="O11" s="546">
        <f t="shared" si="0"/>
        <v>23.89</v>
      </c>
      <c r="P11" s="546">
        <f t="shared" si="0"/>
        <v>151.6</v>
      </c>
      <c r="Q11" s="547">
        <f t="shared" si="0"/>
        <v>0.29000000000000004</v>
      </c>
      <c r="R11" s="548">
        <f t="shared" si="0"/>
        <v>430.98</v>
      </c>
      <c r="S11" s="546">
        <f t="shared" si="0"/>
        <v>440.46000000000004</v>
      </c>
      <c r="T11" s="546">
        <f t="shared" si="0"/>
        <v>99.54</v>
      </c>
      <c r="U11" s="546">
        <f t="shared" si="0"/>
        <v>5.93</v>
      </c>
      <c r="V11" s="546">
        <f t="shared" si="0"/>
        <v>983.9</v>
      </c>
      <c r="W11" s="546">
        <f t="shared" si="0"/>
        <v>2.6590000000000003E-2</v>
      </c>
      <c r="X11" s="546">
        <f t="shared" si="0"/>
        <v>2.2400000000000003E-2</v>
      </c>
      <c r="Y11" s="549">
        <f t="shared" si="0"/>
        <v>0.123</v>
      </c>
    </row>
    <row r="12" spans="2:25" s="16" customFormat="1" ht="39" customHeight="1" thickBot="1" x14ac:dyDescent="0.4">
      <c r="B12" s="586"/>
      <c r="C12" s="304"/>
      <c r="D12" s="614"/>
      <c r="E12" s="285"/>
      <c r="F12" s="267" t="s">
        <v>22</v>
      </c>
      <c r="G12" s="359"/>
      <c r="H12" s="359"/>
      <c r="I12" s="293"/>
      <c r="J12" s="283"/>
      <c r="K12" s="284"/>
      <c r="L12" s="670">
        <f>L11/23.5</f>
        <v>25.82936170212766</v>
      </c>
      <c r="M12" s="288"/>
      <c r="N12" s="288"/>
      <c r="O12" s="283"/>
      <c r="P12" s="283"/>
      <c r="Q12" s="289"/>
      <c r="R12" s="293"/>
      <c r="S12" s="283"/>
      <c r="T12" s="283"/>
      <c r="U12" s="283"/>
      <c r="V12" s="283"/>
      <c r="W12" s="283"/>
      <c r="X12" s="283"/>
      <c r="Y12" s="284"/>
    </row>
    <row r="13" spans="2:25" s="16" customFormat="1" ht="39" customHeight="1" x14ac:dyDescent="0.35">
      <c r="B13" s="585" t="s">
        <v>7</v>
      </c>
      <c r="C13" s="118"/>
      <c r="D13" s="172">
        <v>13</v>
      </c>
      <c r="E13" s="244" t="s">
        <v>8</v>
      </c>
      <c r="F13" s="537" t="s">
        <v>54</v>
      </c>
      <c r="G13" s="550">
        <v>60</v>
      </c>
      <c r="H13" s="244"/>
      <c r="I13" s="398">
        <v>1.2</v>
      </c>
      <c r="J13" s="399">
        <v>4.26</v>
      </c>
      <c r="K13" s="400">
        <v>6.18</v>
      </c>
      <c r="L13" s="247">
        <v>67.92</v>
      </c>
      <c r="M13" s="226">
        <v>0.03</v>
      </c>
      <c r="N13" s="37">
        <v>0.02</v>
      </c>
      <c r="O13" s="37">
        <v>7.44</v>
      </c>
      <c r="P13" s="37">
        <v>930</v>
      </c>
      <c r="Q13" s="38">
        <v>0</v>
      </c>
      <c r="R13" s="226">
        <v>24.87</v>
      </c>
      <c r="S13" s="37">
        <v>42.95</v>
      </c>
      <c r="T13" s="37">
        <v>26.03</v>
      </c>
      <c r="U13" s="37">
        <v>0.76</v>
      </c>
      <c r="V13" s="37">
        <v>199.1</v>
      </c>
      <c r="W13" s="37">
        <v>2E-3</v>
      </c>
      <c r="X13" s="37">
        <v>0</v>
      </c>
      <c r="Y13" s="38">
        <v>0.04</v>
      </c>
    </row>
    <row r="14" spans="2:25" s="16" customFormat="1" ht="39" customHeight="1" x14ac:dyDescent="0.35">
      <c r="B14" s="586"/>
      <c r="C14" s="113"/>
      <c r="D14" s="459">
        <v>33</v>
      </c>
      <c r="E14" s="114" t="s">
        <v>9</v>
      </c>
      <c r="F14" s="514" t="s">
        <v>55</v>
      </c>
      <c r="G14" s="198">
        <v>200</v>
      </c>
      <c r="H14" s="114"/>
      <c r="I14" s="184">
        <v>6.4</v>
      </c>
      <c r="J14" s="75">
        <v>6.2</v>
      </c>
      <c r="K14" s="76">
        <v>12.2</v>
      </c>
      <c r="L14" s="186">
        <v>130.6</v>
      </c>
      <c r="M14" s="208">
        <v>0.08</v>
      </c>
      <c r="N14" s="71">
        <v>0.08</v>
      </c>
      <c r="O14" s="13">
        <v>6.8</v>
      </c>
      <c r="P14" s="13">
        <v>180</v>
      </c>
      <c r="Q14" s="43">
        <v>0</v>
      </c>
      <c r="R14" s="71">
        <v>36.799999999999997</v>
      </c>
      <c r="S14" s="13">
        <v>76.2</v>
      </c>
      <c r="T14" s="13">
        <v>23.2</v>
      </c>
      <c r="U14" s="13">
        <v>0.8</v>
      </c>
      <c r="V14" s="13">
        <v>466.22</v>
      </c>
      <c r="W14" s="13">
        <v>6.0000000000000001E-3</v>
      </c>
      <c r="X14" s="13">
        <v>2E-3</v>
      </c>
      <c r="Y14" s="46">
        <v>0.04</v>
      </c>
    </row>
    <row r="15" spans="2:25" s="16" customFormat="1" ht="39" customHeight="1" x14ac:dyDescent="0.35">
      <c r="B15" s="589"/>
      <c r="C15" s="197"/>
      <c r="D15" s="172">
        <v>148</v>
      </c>
      <c r="E15" s="114" t="s">
        <v>10</v>
      </c>
      <c r="F15" s="318" t="s">
        <v>100</v>
      </c>
      <c r="G15" s="532">
        <v>90</v>
      </c>
      <c r="H15" s="114"/>
      <c r="I15" s="207">
        <v>19.71</v>
      </c>
      <c r="J15" s="15">
        <v>15.75</v>
      </c>
      <c r="K15" s="39">
        <v>6.21</v>
      </c>
      <c r="L15" s="164">
        <v>245.34</v>
      </c>
      <c r="M15" s="207">
        <v>0.03</v>
      </c>
      <c r="N15" s="17">
        <v>0.11</v>
      </c>
      <c r="O15" s="15">
        <v>2.4</v>
      </c>
      <c r="P15" s="15">
        <v>173.7</v>
      </c>
      <c r="Q15" s="39">
        <v>0.21</v>
      </c>
      <c r="R15" s="207">
        <v>27.88</v>
      </c>
      <c r="S15" s="15">
        <v>104.45</v>
      </c>
      <c r="T15" s="15">
        <v>17.88</v>
      </c>
      <c r="U15" s="15">
        <v>0.49</v>
      </c>
      <c r="V15" s="15">
        <v>88.47</v>
      </c>
      <c r="W15" s="15">
        <v>0.11</v>
      </c>
      <c r="X15" s="15">
        <v>8.9999999999999998E-4</v>
      </c>
      <c r="Y15" s="39">
        <v>0.51</v>
      </c>
    </row>
    <row r="16" spans="2:25" s="16" customFormat="1" ht="39" customHeight="1" x14ac:dyDescent="0.35">
      <c r="B16" s="589"/>
      <c r="C16" s="197"/>
      <c r="D16" s="459">
        <v>55</v>
      </c>
      <c r="E16" s="114" t="s">
        <v>60</v>
      </c>
      <c r="F16" s="246" t="s">
        <v>96</v>
      </c>
      <c r="G16" s="114">
        <v>150</v>
      </c>
      <c r="H16" s="459"/>
      <c r="I16" s="212">
        <v>3.6</v>
      </c>
      <c r="J16" s="75">
        <v>4.95</v>
      </c>
      <c r="K16" s="183">
        <v>24.6</v>
      </c>
      <c r="L16" s="462">
        <v>156.6</v>
      </c>
      <c r="M16" s="71">
        <v>0.03</v>
      </c>
      <c r="N16" s="71">
        <v>0.03</v>
      </c>
      <c r="O16" s="13">
        <v>0</v>
      </c>
      <c r="P16" s="13">
        <v>0</v>
      </c>
      <c r="Q16" s="23">
        <v>0</v>
      </c>
      <c r="R16" s="208">
        <v>19.16</v>
      </c>
      <c r="S16" s="13">
        <v>158.46</v>
      </c>
      <c r="T16" s="13">
        <v>19.62</v>
      </c>
      <c r="U16" s="13">
        <v>0.87</v>
      </c>
      <c r="V16" s="13">
        <v>86.82</v>
      </c>
      <c r="W16" s="13">
        <v>0</v>
      </c>
      <c r="X16" s="13">
        <v>2.4E-2</v>
      </c>
      <c r="Y16" s="43">
        <v>0.03</v>
      </c>
    </row>
    <row r="17" spans="2:25" s="16" customFormat="1" ht="42.75" customHeight="1" x14ac:dyDescent="0.35">
      <c r="B17" s="589"/>
      <c r="C17" s="197"/>
      <c r="D17" s="462">
        <v>100</v>
      </c>
      <c r="E17" s="90" t="s">
        <v>81</v>
      </c>
      <c r="F17" s="129" t="s">
        <v>79</v>
      </c>
      <c r="G17" s="114">
        <v>200</v>
      </c>
      <c r="H17" s="332"/>
      <c r="I17" s="236">
        <v>0.2</v>
      </c>
      <c r="J17" s="20">
        <v>0</v>
      </c>
      <c r="K17" s="46">
        <v>15.56</v>
      </c>
      <c r="L17" s="167">
        <v>63.2</v>
      </c>
      <c r="M17" s="207">
        <v>0</v>
      </c>
      <c r="N17" s="17">
        <v>4.0000000000000001E-3</v>
      </c>
      <c r="O17" s="15">
        <v>1.2</v>
      </c>
      <c r="P17" s="15">
        <v>0</v>
      </c>
      <c r="Q17" s="39">
        <v>0</v>
      </c>
      <c r="R17" s="207">
        <v>6.9</v>
      </c>
      <c r="S17" s="15">
        <v>5.22</v>
      </c>
      <c r="T17" s="15">
        <v>5.24</v>
      </c>
      <c r="U17" s="15">
        <v>0.04</v>
      </c>
      <c r="V17" s="15">
        <v>59.2</v>
      </c>
      <c r="W17" s="15">
        <v>0</v>
      </c>
      <c r="X17" s="15">
        <v>0</v>
      </c>
      <c r="Y17" s="39">
        <v>4.0000000000000001E-3</v>
      </c>
    </row>
    <row r="18" spans="2:25" s="16" customFormat="1" ht="34.5" customHeight="1" x14ac:dyDescent="0.35">
      <c r="B18" s="589"/>
      <c r="C18" s="197"/>
      <c r="D18" s="126">
        <v>119</v>
      </c>
      <c r="E18" s="113" t="s">
        <v>14</v>
      </c>
      <c r="F18" s="153" t="s">
        <v>51</v>
      </c>
      <c r="G18" s="148">
        <v>45</v>
      </c>
      <c r="H18" s="113"/>
      <c r="I18" s="207">
        <v>3.19</v>
      </c>
      <c r="J18" s="15">
        <v>0.31</v>
      </c>
      <c r="K18" s="39">
        <v>19.89</v>
      </c>
      <c r="L18" s="164">
        <v>108</v>
      </c>
      <c r="M18" s="207">
        <v>0.05</v>
      </c>
      <c r="N18" s="17">
        <v>0.02</v>
      </c>
      <c r="O18" s="15">
        <v>0</v>
      </c>
      <c r="P18" s="15">
        <v>0</v>
      </c>
      <c r="Q18" s="39">
        <v>0</v>
      </c>
      <c r="R18" s="207">
        <v>16.649999999999999</v>
      </c>
      <c r="S18" s="15">
        <v>98.1</v>
      </c>
      <c r="T18" s="15">
        <v>29.25</v>
      </c>
      <c r="U18" s="15">
        <v>1.26</v>
      </c>
      <c r="V18" s="15">
        <v>41.85</v>
      </c>
      <c r="W18" s="15">
        <v>2E-3</v>
      </c>
      <c r="X18" s="15">
        <v>3.0000000000000001E-3</v>
      </c>
      <c r="Y18" s="43">
        <v>0</v>
      </c>
    </row>
    <row r="19" spans="2:25" s="16" customFormat="1" ht="39" customHeight="1" x14ac:dyDescent="0.35">
      <c r="B19" s="589"/>
      <c r="C19" s="197"/>
      <c r="D19" s="124">
        <v>120</v>
      </c>
      <c r="E19" s="113" t="s">
        <v>15</v>
      </c>
      <c r="F19" s="153" t="s">
        <v>44</v>
      </c>
      <c r="G19" s="148">
        <v>25</v>
      </c>
      <c r="H19" s="113"/>
      <c r="I19" s="207">
        <v>1.42</v>
      </c>
      <c r="J19" s="15">
        <v>0.27</v>
      </c>
      <c r="K19" s="39">
        <v>9.3000000000000007</v>
      </c>
      <c r="L19" s="164">
        <v>45.32</v>
      </c>
      <c r="M19" s="207">
        <v>0.02</v>
      </c>
      <c r="N19" s="17">
        <v>0.03</v>
      </c>
      <c r="O19" s="15">
        <v>0.1</v>
      </c>
      <c r="P19" s="15">
        <v>0</v>
      </c>
      <c r="Q19" s="39">
        <v>0</v>
      </c>
      <c r="R19" s="207">
        <v>8.5</v>
      </c>
      <c r="S19" s="15">
        <v>30</v>
      </c>
      <c r="T19" s="15">
        <v>10.25</v>
      </c>
      <c r="U19" s="15">
        <v>0.56999999999999995</v>
      </c>
      <c r="V19" s="15">
        <v>91.87</v>
      </c>
      <c r="W19" s="15">
        <v>2.5000000000000001E-3</v>
      </c>
      <c r="X19" s="15">
        <v>2.5000000000000001E-3</v>
      </c>
      <c r="Y19" s="39">
        <v>0.02</v>
      </c>
    </row>
    <row r="20" spans="2:25" s="34" customFormat="1" ht="39" customHeight="1" x14ac:dyDescent="0.35">
      <c r="B20" s="588"/>
      <c r="C20" s="319"/>
      <c r="D20" s="627"/>
      <c r="E20" s="319"/>
      <c r="F20" s="266" t="s">
        <v>21</v>
      </c>
      <c r="G20" s="326">
        <f>SUM(G13:G19)</f>
        <v>770</v>
      </c>
      <c r="H20" s="229"/>
      <c r="I20" s="357">
        <f t="shared" ref="I20:Y20" si="1">SUM(I13:I19)</f>
        <v>35.720000000000006</v>
      </c>
      <c r="J20" s="74">
        <f t="shared" si="1"/>
        <v>31.74</v>
      </c>
      <c r="K20" s="230">
        <f t="shared" si="1"/>
        <v>93.94</v>
      </c>
      <c r="L20" s="229">
        <f>L13+L15+L14+L16+L17+L18+L19</f>
        <v>816.98000000000013</v>
      </c>
      <c r="M20" s="357">
        <f t="shared" si="1"/>
        <v>0.24000000000000002</v>
      </c>
      <c r="N20" s="74">
        <f t="shared" si="1"/>
        <v>0.29400000000000004</v>
      </c>
      <c r="O20" s="74">
        <f t="shared" si="1"/>
        <v>17.940000000000001</v>
      </c>
      <c r="P20" s="74">
        <f t="shared" si="1"/>
        <v>1283.7</v>
      </c>
      <c r="Q20" s="230">
        <f t="shared" si="1"/>
        <v>0.21</v>
      </c>
      <c r="R20" s="357">
        <f t="shared" si="1"/>
        <v>140.76</v>
      </c>
      <c r="S20" s="74">
        <f t="shared" si="1"/>
        <v>515.38000000000011</v>
      </c>
      <c r="T20" s="74">
        <f t="shared" si="1"/>
        <v>131.47</v>
      </c>
      <c r="U20" s="74">
        <f t="shared" si="1"/>
        <v>4.79</v>
      </c>
      <c r="V20" s="74">
        <f t="shared" si="1"/>
        <v>1033.5300000000002</v>
      </c>
      <c r="W20" s="74">
        <f t="shared" si="1"/>
        <v>0.1225</v>
      </c>
      <c r="X20" s="74">
        <f t="shared" si="1"/>
        <v>3.2399999999999998E-2</v>
      </c>
      <c r="Y20" s="230">
        <f t="shared" si="1"/>
        <v>0.64400000000000002</v>
      </c>
    </row>
    <row r="21" spans="2:25" s="34" customFormat="1" ht="39" customHeight="1" thickBot="1" x14ac:dyDescent="0.4">
      <c r="B21" s="628"/>
      <c r="C21" s="120"/>
      <c r="D21" s="629"/>
      <c r="E21" s="120"/>
      <c r="F21" s="267" t="s">
        <v>22</v>
      </c>
      <c r="G21" s="220"/>
      <c r="H21" s="120"/>
      <c r="I21" s="177"/>
      <c r="J21" s="51"/>
      <c r="K21" s="103"/>
      <c r="L21" s="169">
        <f>L20/23.5</f>
        <v>34.765106382978729</v>
      </c>
      <c r="M21" s="177"/>
      <c r="N21" s="134"/>
      <c r="O21" s="51"/>
      <c r="P21" s="51"/>
      <c r="Q21" s="103"/>
      <c r="R21" s="177"/>
      <c r="S21" s="51"/>
      <c r="T21" s="51"/>
      <c r="U21" s="51"/>
      <c r="V21" s="51"/>
      <c r="W21" s="51"/>
      <c r="X21" s="51"/>
      <c r="Y21" s="103"/>
    </row>
    <row r="22" spans="2:25" x14ac:dyDescent="0.35">
      <c r="B22" s="2"/>
      <c r="C22" s="2"/>
      <c r="D22" s="4"/>
      <c r="E22" s="2"/>
      <c r="F22" s="2"/>
      <c r="G22" s="2"/>
      <c r="H22" s="9"/>
      <c r="I22" s="10"/>
      <c r="J22" s="9"/>
      <c r="K22" s="2"/>
      <c r="L22" s="12"/>
      <c r="M22" s="2"/>
      <c r="N22" s="2"/>
      <c r="O22" s="2"/>
    </row>
    <row r="23" spans="2:25" ht="18" x14ac:dyDescent="0.35">
      <c r="E23" s="11"/>
      <c r="F23" s="25"/>
      <c r="G23" s="26"/>
      <c r="H23" s="11"/>
      <c r="I23" s="11"/>
      <c r="J23" s="11"/>
      <c r="K23" s="11"/>
    </row>
    <row r="24" spans="2:25" ht="17.25" customHeight="1" x14ac:dyDescent="0.35">
      <c r="E24" s="11"/>
      <c r="F24" s="25"/>
      <c r="G24" s="26"/>
      <c r="H24" s="11"/>
      <c r="I24" s="11"/>
      <c r="J24" s="11"/>
      <c r="K24" s="11"/>
    </row>
    <row r="25" spans="2:25" x14ac:dyDescent="0.35">
      <c r="E25" s="11"/>
      <c r="F25" s="11"/>
      <c r="G25" s="11"/>
      <c r="H25" s="11"/>
      <c r="I25" s="11"/>
      <c r="J25" s="11"/>
      <c r="K25" s="11"/>
    </row>
    <row r="26" spans="2:25" x14ac:dyDescent="0.35">
      <c r="E26" s="11"/>
      <c r="F26" s="11"/>
      <c r="G26" s="11"/>
      <c r="H26" s="11"/>
      <c r="I26" s="11"/>
      <c r="J26" s="11"/>
      <c r="K26" s="11"/>
    </row>
    <row r="27" spans="2:25" x14ac:dyDescent="0.35">
      <c r="E27" s="11"/>
      <c r="F27" s="11"/>
      <c r="G27" s="11"/>
      <c r="H27" s="11"/>
      <c r="I27" s="11"/>
      <c r="J27" s="11"/>
      <c r="K27" s="11"/>
    </row>
    <row r="28" spans="2:25" x14ac:dyDescent="0.35">
      <c r="E28" s="11"/>
      <c r="F28" s="11"/>
      <c r="G28" s="11"/>
      <c r="H28" s="11"/>
      <c r="I28" s="11"/>
      <c r="J28" s="11"/>
      <c r="K28" s="11"/>
    </row>
    <row r="29" spans="2:25" x14ac:dyDescent="0.35">
      <c r="E29" s="11"/>
      <c r="F29" s="11"/>
      <c r="G29" s="11"/>
      <c r="H29" s="11"/>
      <c r="I29" s="11"/>
      <c r="J29" s="11"/>
      <c r="K29" s="11"/>
    </row>
    <row r="30" spans="2:25" x14ac:dyDescent="0.35">
      <c r="E30" s="11"/>
      <c r="F30" s="11"/>
      <c r="G30" s="11"/>
      <c r="H30" s="11"/>
      <c r="I30" s="11"/>
      <c r="J30" s="11"/>
      <c r="K30" s="11"/>
    </row>
    <row r="31" spans="2:25" x14ac:dyDescent="0.35">
      <c r="E31" s="11"/>
      <c r="F31" s="11"/>
      <c r="G31" s="11"/>
      <c r="H31" s="11"/>
      <c r="I31" s="11"/>
      <c r="J31" s="11"/>
      <c r="K31" s="11"/>
    </row>
  </sheetData>
  <mergeCells count="11">
    <mergeCell ref="M4:Q4"/>
    <mergeCell ref="R4:Y4"/>
    <mergeCell ref="L4:L5"/>
    <mergeCell ref="D4:D5"/>
    <mergeCell ref="H4:H5"/>
    <mergeCell ref="I4:K4"/>
    <mergeCell ref="B4:B5"/>
    <mergeCell ref="C4:C5"/>
    <mergeCell ref="E4:E5"/>
    <mergeCell ref="F4:F5"/>
    <mergeCell ref="G4:G5"/>
  </mergeCells>
  <pageMargins left="0.7" right="0.7" top="0.75" bottom="0.75" header="0.3" footer="0.3"/>
  <pageSetup paperSize="9" scale="3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Y29"/>
  <sheetViews>
    <sheetView topLeftCell="A16" zoomScale="80" zoomScaleNormal="80" workbookViewId="0">
      <selection activeCell="B6" sqref="B6:B9"/>
    </sheetView>
  </sheetViews>
  <sheetFormatPr defaultRowHeight="14.5" x14ac:dyDescent="0.35"/>
  <cols>
    <col min="2" max="3" width="19.7265625" customWidth="1"/>
    <col min="4" max="4" width="16.1796875" style="5" customWidth="1"/>
    <col min="5" max="5" width="20.81640625" customWidth="1"/>
    <col min="6" max="6" width="54.26953125" customWidth="1"/>
    <col min="7" max="7" width="13.81640625" customWidth="1"/>
    <col min="8" max="8" width="10.81640625" customWidth="1"/>
    <col min="10" max="10" width="11.26953125" customWidth="1"/>
    <col min="11" max="11" width="12.81640625" customWidth="1"/>
    <col min="12" max="12" width="22.1796875" customWidth="1"/>
    <col min="13" max="13" width="11.26953125" customWidth="1"/>
    <col min="16" max="16" width="10.453125" customWidth="1"/>
    <col min="22" max="22" width="11.26953125" customWidth="1"/>
    <col min="24" max="24" width="13.7265625" customWidth="1"/>
  </cols>
  <sheetData>
    <row r="2" spans="2:25" ht="23" x14ac:dyDescent="0.5">
      <c r="B2" s="553" t="s">
        <v>1</v>
      </c>
      <c r="C2" s="553"/>
      <c r="D2" s="554"/>
      <c r="E2" s="553" t="s">
        <v>3</v>
      </c>
      <c r="F2" s="553"/>
      <c r="G2" s="555" t="s">
        <v>2</v>
      </c>
      <c r="H2" s="584">
        <v>3</v>
      </c>
      <c r="I2" s="6"/>
      <c r="L2" s="8"/>
      <c r="M2" s="7"/>
      <c r="N2" s="1"/>
      <c r="O2" s="2"/>
    </row>
    <row r="3" spans="2:25" ht="15" thickBot="1" x14ac:dyDescent="0.4">
      <c r="B3" s="1"/>
      <c r="C3" s="1"/>
      <c r="D3" s="3"/>
      <c r="E3" s="1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5" s="16" customFormat="1" ht="21.75" customHeight="1" thickBot="1" x14ac:dyDescent="0.4">
      <c r="B4" s="896" t="s">
        <v>0</v>
      </c>
      <c r="C4" s="896"/>
      <c r="D4" s="899" t="s">
        <v>148</v>
      </c>
      <c r="E4" s="896" t="s">
        <v>38</v>
      </c>
      <c r="F4" s="898" t="s">
        <v>37</v>
      </c>
      <c r="G4" s="898" t="s">
        <v>26</v>
      </c>
      <c r="H4" s="898" t="s">
        <v>36</v>
      </c>
      <c r="I4" s="902" t="s">
        <v>23</v>
      </c>
      <c r="J4" s="903"/>
      <c r="K4" s="904"/>
      <c r="L4" s="899" t="s">
        <v>149</v>
      </c>
      <c r="M4" s="889" t="s">
        <v>24</v>
      </c>
      <c r="N4" s="890"/>
      <c r="O4" s="891"/>
      <c r="P4" s="891"/>
      <c r="Q4" s="892"/>
      <c r="R4" s="902" t="s">
        <v>25</v>
      </c>
      <c r="S4" s="905"/>
      <c r="T4" s="905"/>
      <c r="U4" s="905"/>
      <c r="V4" s="905"/>
      <c r="W4" s="905"/>
      <c r="X4" s="905"/>
      <c r="Y4" s="906"/>
    </row>
    <row r="5" spans="2:25" s="16" customFormat="1" ht="31.5" thickBot="1" x14ac:dyDescent="0.4">
      <c r="B5" s="897"/>
      <c r="C5" s="897"/>
      <c r="D5" s="900"/>
      <c r="E5" s="897"/>
      <c r="F5" s="897"/>
      <c r="G5" s="897"/>
      <c r="H5" s="897"/>
      <c r="I5" s="421" t="s">
        <v>27</v>
      </c>
      <c r="J5" s="677" t="s">
        <v>28</v>
      </c>
      <c r="K5" s="421" t="s">
        <v>29</v>
      </c>
      <c r="L5" s="900"/>
      <c r="M5" s="431" t="s">
        <v>30</v>
      </c>
      <c r="N5" s="431" t="s">
        <v>105</v>
      </c>
      <c r="O5" s="431" t="s">
        <v>31</v>
      </c>
      <c r="P5" s="439" t="s">
        <v>106</v>
      </c>
      <c r="Q5" s="431" t="s">
        <v>107</v>
      </c>
      <c r="R5" s="431" t="s">
        <v>32</v>
      </c>
      <c r="S5" s="431" t="s">
        <v>33</v>
      </c>
      <c r="T5" s="431" t="s">
        <v>34</v>
      </c>
      <c r="U5" s="431" t="s">
        <v>35</v>
      </c>
      <c r="V5" s="431" t="s">
        <v>108</v>
      </c>
      <c r="W5" s="431" t="s">
        <v>109</v>
      </c>
      <c r="X5" s="431" t="s">
        <v>110</v>
      </c>
      <c r="Y5" s="677" t="s">
        <v>111</v>
      </c>
    </row>
    <row r="6" spans="2:25" s="16" customFormat="1" ht="37.5" customHeight="1" x14ac:dyDescent="0.35">
      <c r="B6" s="626" t="s">
        <v>6</v>
      </c>
      <c r="C6" s="114"/>
      <c r="D6" s="114">
        <v>135</v>
      </c>
      <c r="E6" s="459" t="s">
        <v>20</v>
      </c>
      <c r="F6" s="137" t="s">
        <v>155</v>
      </c>
      <c r="G6" s="532">
        <v>60</v>
      </c>
      <c r="H6" s="147"/>
      <c r="I6" s="302">
        <v>1.2</v>
      </c>
      <c r="J6" s="49">
        <v>5.4</v>
      </c>
      <c r="K6" s="50">
        <v>5.16</v>
      </c>
      <c r="L6" s="235">
        <v>73.2</v>
      </c>
      <c r="M6" s="302">
        <v>0.01</v>
      </c>
      <c r="N6" s="303">
        <v>0.03</v>
      </c>
      <c r="O6" s="49">
        <v>4.2</v>
      </c>
      <c r="P6" s="49">
        <v>90</v>
      </c>
      <c r="Q6" s="338">
        <v>0</v>
      </c>
      <c r="R6" s="302">
        <v>24.6</v>
      </c>
      <c r="S6" s="49">
        <v>40.200000000000003</v>
      </c>
      <c r="T6" s="49">
        <v>21</v>
      </c>
      <c r="U6" s="49">
        <v>4.2</v>
      </c>
      <c r="V6" s="49">
        <v>189</v>
      </c>
      <c r="W6" s="49">
        <v>0</v>
      </c>
      <c r="X6" s="49">
        <v>0</v>
      </c>
      <c r="Y6" s="49">
        <v>0</v>
      </c>
    </row>
    <row r="7" spans="2:25" s="16" customFormat="1" ht="37.5" customHeight="1" x14ac:dyDescent="0.35">
      <c r="B7" s="599"/>
      <c r="C7" s="515" t="s">
        <v>69</v>
      </c>
      <c r="D7" s="143">
        <v>152</v>
      </c>
      <c r="E7" s="157" t="s">
        <v>82</v>
      </c>
      <c r="F7" s="594" t="s">
        <v>156</v>
      </c>
      <c r="G7" s="541">
        <v>90</v>
      </c>
      <c r="H7" s="143"/>
      <c r="I7" s="211">
        <v>17.25</v>
      </c>
      <c r="J7" s="53">
        <v>14.98</v>
      </c>
      <c r="K7" s="69">
        <v>7.87</v>
      </c>
      <c r="L7" s="297">
        <v>235.78</v>
      </c>
      <c r="M7" s="211">
        <v>7.0000000000000007E-2</v>
      </c>
      <c r="N7" s="53">
        <v>0.12</v>
      </c>
      <c r="O7" s="53">
        <v>0.81</v>
      </c>
      <c r="P7" s="53">
        <v>10</v>
      </c>
      <c r="Q7" s="54">
        <v>0.02</v>
      </c>
      <c r="R7" s="211">
        <v>24.88</v>
      </c>
      <c r="S7" s="53">
        <v>155.37</v>
      </c>
      <c r="T7" s="53">
        <v>19.91</v>
      </c>
      <c r="U7" s="53">
        <v>1.72</v>
      </c>
      <c r="V7" s="53">
        <v>234.74</v>
      </c>
      <c r="W7" s="53">
        <v>5.0000000000000001E-3</v>
      </c>
      <c r="X7" s="53">
        <v>8.9999999999999998E-4</v>
      </c>
      <c r="Y7" s="69">
        <v>0.08</v>
      </c>
    </row>
    <row r="8" spans="2:25" s="16" customFormat="1" ht="37.5" customHeight="1" x14ac:dyDescent="0.35">
      <c r="B8" s="599"/>
      <c r="C8" s="516" t="s">
        <v>70</v>
      </c>
      <c r="D8" s="144">
        <v>88</v>
      </c>
      <c r="E8" s="158" t="s">
        <v>10</v>
      </c>
      <c r="F8" s="595" t="s">
        <v>143</v>
      </c>
      <c r="G8" s="534">
        <v>90</v>
      </c>
      <c r="H8" s="144"/>
      <c r="I8" s="299">
        <v>18</v>
      </c>
      <c r="J8" s="55">
        <v>16.5</v>
      </c>
      <c r="K8" s="70">
        <v>2.89</v>
      </c>
      <c r="L8" s="298">
        <v>232.8</v>
      </c>
      <c r="M8" s="360">
        <v>0.05</v>
      </c>
      <c r="N8" s="73">
        <v>0.13</v>
      </c>
      <c r="O8" s="73">
        <v>0.55000000000000004</v>
      </c>
      <c r="P8" s="73">
        <v>0</v>
      </c>
      <c r="Q8" s="395">
        <v>0</v>
      </c>
      <c r="R8" s="360">
        <v>11.7</v>
      </c>
      <c r="S8" s="73">
        <v>170.76</v>
      </c>
      <c r="T8" s="73">
        <v>22.04</v>
      </c>
      <c r="U8" s="73">
        <v>2.4700000000000002</v>
      </c>
      <c r="V8" s="73">
        <v>302.3</v>
      </c>
      <c r="W8" s="73">
        <v>7.0000000000000001E-3</v>
      </c>
      <c r="X8" s="73">
        <v>0</v>
      </c>
      <c r="Y8" s="361">
        <v>5.8999999999999997E-2</v>
      </c>
    </row>
    <row r="9" spans="2:25" s="16" customFormat="1" ht="37.5" customHeight="1" x14ac:dyDescent="0.35">
      <c r="B9" s="599"/>
      <c r="C9" s="647" t="s">
        <v>69</v>
      </c>
      <c r="D9" s="157">
        <v>50</v>
      </c>
      <c r="E9" s="143" t="s">
        <v>60</v>
      </c>
      <c r="F9" s="654" t="s">
        <v>88</v>
      </c>
      <c r="G9" s="157">
        <v>150</v>
      </c>
      <c r="H9" s="157"/>
      <c r="I9" s="655">
        <v>3.3</v>
      </c>
      <c r="J9" s="656">
        <v>7.8</v>
      </c>
      <c r="K9" s="657">
        <v>22.35</v>
      </c>
      <c r="L9" s="658">
        <v>173.1</v>
      </c>
      <c r="M9" s="57">
        <v>701.4</v>
      </c>
      <c r="N9" s="57">
        <v>0.12</v>
      </c>
      <c r="O9" s="58">
        <v>18.149999999999999</v>
      </c>
      <c r="P9" s="58">
        <v>21.6</v>
      </c>
      <c r="Q9" s="99">
        <v>0.1</v>
      </c>
      <c r="R9" s="269">
        <v>36.36</v>
      </c>
      <c r="S9" s="58">
        <v>85.5</v>
      </c>
      <c r="T9" s="58">
        <v>27.8</v>
      </c>
      <c r="U9" s="58">
        <v>1.1399999999999999</v>
      </c>
      <c r="V9" s="22">
        <v>701.4</v>
      </c>
      <c r="W9" s="58">
        <v>8.0000000000000002E-3</v>
      </c>
      <c r="X9" s="58">
        <v>2E-3</v>
      </c>
      <c r="Y9" s="59">
        <v>4.2000000000000003E-2</v>
      </c>
    </row>
    <row r="10" spans="2:25" s="16" customFormat="1" ht="37.5" customHeight="1" x14ac:dyDescent="0.35">
      <c r="B10" s="586"/>
      <c r="C10" s="516" t="s">
        <v>70</v>
      </c>
      <c r="D10" s="144">
        <v>52</v>
      </c>
      <c r="E10" s="158" t="s">
        <v>60</v>
      </c>
      <c r="F10" s="595" t="s">
        <v>131</v>
      </c>
      <c r="G10" s="534">
        <v>150</v>
      </c>
      <c r="H10" s="144"/>
      <c r="I10" s="209">
        <v>3.15</v>
      </c>
      <c r="J10" s="64">
        <v>4.5</v>
      </c>
      <c r="K10" s="97">
        <v>17.55</v>
      </c>
      <c r="L10" s="345">
        <v>122.85</v>
      </c>
      <c r="M10" s="209">
        <v>0.16</v>
      </c>
      <c r="N10" s="64">
        <v>0.11</v>
      </c>
      <c r="O10" s="64">
        <v>25.3</v>
      </c>
      <c r="P10" s="64">
        <v>19.5</v>
      </c>
      <c r="Q10" s="416">
        <v>0.08</v>
      </c>
      <c r="R10" s="209">
        <v>16.260000000000002</v>
      </c>
      <c r="S10" s="64">
        <v>94.6</v>
      </c>
      <c r="T10" s="64">
        <v>35.32</v>
      </c>
      <c r="U10" s="64">
        <v>15.9</v>
      </c>
      <c r="V10" s="64">
        <v>805.4</v>
      </c>
      <c r="W10" s="64">
        <v>0.02</v>
      </c>
      <c r="X10" s="64">
        <v>0</v>
      </c>
      <c r="Y10" s="97">
        <v>0.05</v>
      </c>
    </row>
    <row r="11" spans="2:25" s="16" customFormat="1" ht="37.5" customHeight="1" x14ac:dyDescent="0.35">
      <c r="B11" s="586"/>
      <c r="C11" s="517"/>
      <c r="D11" s="90">
        <v>98</v>
      </c>
      <c r="E11" s="113" t="s">
        <v>18</v>
      </c>
      <c r="F11" s="596" t="s">
        <v>17</v>
      </c>
      <c r="G11" s="159">
        <v>200</v>
      </c>
      <c r="H11" s="110"/>
      <c r="I11" s="207">
        <v>0.4</v>
      </c>
      <c r="J11" s="15">
        <v>0</v>
      </c>
      <c r="K11" s="39">
        <v>27</v>
      </c>
      <c r="L11" s="216">
        <v>110</v>
      </c>
      <c r="M11" s="207">
        <v>0.05</v>
      </c>
      <c r="N11" s="15">
        <v>0.02</v>
      </c>
      <c r="O11" s="15">
        <v>0</v>
      </c>
      <c r="P11" s="15">
        <v>0</v>
      </c>
      <c r="Q11" s="18">
        <v>0</v>
      </c>
      <c r="R11" s="207">
        <v>16.649999999999999</v>
      </c>
      <c r="S11" s="15">
        <v>98.1</v>
      </c>
      <c r="T11" s="15">
        <v>29.25</v>
      </c>
      <c r="U11" s="15">
        <v>1.26</v>
      </c>
      <c r="V11" s="15">
        <v>41.85</v>
      </c>
      <c r="W11" s="15">
        <v>2E-3</v>
      </c>
      <c r="X11" s="15">
        <v>3.0000000000000001E-3</v>
      </c>
      <c r="Y11" s="43">
        <v>0</v>
      </c>
    </row>
    <row r="12" spans="2:25" s="16" customFormat="1" ht="37.5" customHeight="1" x14ac:dyDescent="0.35">
      <c r="B12" s="586"/>
      <c r="C12" s="517"/>
      <c r="D12" s="91">
        <v>119</v>
      </c>
      <c r="E12" s="113" t="s">
        <v>14</v>
      </c>
      <c r="F12" s="560" t="s">
        <v>51</v>
      </c>
      <c r="G12" s="159">
        <v>20</v>
      </c>
      <c r="H12" s="110"/>
      <c r="I12" s="207">
        <v>1.4</v>
      </c>
      <c r="J12" s="15">
        <v>0.14000000000000001</v>
      </c>
      <c r="K12" s="39">
        <v>8.8000000000000007</v>
      </c>
      <c r="L12" s="215">
        <v>48</v>
      </c>
      <c r="M12" s="207">
        <v>0.02</v>
      </c>
      <c r="N12" s="15">
        <v>6.0000000000000001E-3</v>
      </c>
      <c r="O12" s="15">
        <v>0</v>
      </c>
      <c r="P12" s="15">
        <v>0</v>
      </c>
      <c r="Q12" s="18">
        <v>0</v>
      </c>
      <c r="R12" s="207">
        <v>7.4</v>
      </c>
      <c r="S12" s="15">
        <v>43.6</v>
      </c>
      <c r="T12" s="15">
        <v>13</v>
      </c>
      <c r="U12" s="15">
        <v>0.56000000000000005</v>
      </c>
      <c r="V12" s="15">
        <v>18.600000000000001</v>
      </c>
      <c r="W12" s="15">
        <v>5.9999999999999995E-4</v>
      </c>
      <c r="X12" s="15">
        <v>1E-3</v>
      </c>
      <c r="Y12" s="39">
        <v>0</v>
      </c>
    </row>
    <row r="13" spans="2:25" s="16" customFormat="1" ht="37.5" customHeight="1" x14ac:dyDescent="0.35">
      <c r="B13" s="586"/>
      <c r="C13" s="517"/>
      <c r="D13" s="110">
        <v>120</v>
      </c>
      <c r="E13" s="113" t="s">
        <v>15</v>
      </c>
      <c r="F13" s="560" t="s">
        <v>44</v>
      </c>
      <c r="G13" s="113">
        <v>20</v>
      </c>
      <c r="H13" s="110"/>
      <c r="I13" s="207">
        <v>1.1399999999999999</v>
      </c>
      <c r="J13" s="15">
        <v>0.22</v>
      </c>
      <c r="K13" s="39">
        <v>7.44</v>
      </c>
      <c r="L13" s="216">
        <v>36.26</v>
      </c>
      <c r="M13" s="236">
        <v>0.02</v>
      </c>
      <c r="N13" s="20">
        <v>2.4E-2</v>
      </c>
      <c r="O13" s="20">
        <v>0.08</v>
      </c>
      <c r="P13" s="20">
        <v>0</v>
      </c>
      <c r="Q13" s="21">
        <v>0</v>
      </c>
      <c r="R13" s="236">
        <v>6.8</v>
      </c>
      <c r="S13" s="20">
        <v>24</v>
      </c>
      <c r="T13" s="20">
        <v>8.1999999999999993</v>
      </c>
      <c r="U13" s="20">
        <v>0.46</v>
      </c>
      <c r="V13" s="20">
        <v>73.5</v>
      </c>
      <c r="W13" s="20">
        <v>2E-3</v>
      </c>
      <c r="X13" s="20">
        <v>2E-3</v>
      </c>
      <c r="Y13" s="46">
        <v>1.2E-2</v>
      </c>
    </row>
    <row r="14" spans="2:25" s="16" customFormat="1" ht="37.5" customHeight="1" x14ac:dyDescent="0.35">
      <c r="B14" s="586"/>
      <c r="C14" s="515" t="s">
        <v>69</v>
      </c>
      <c r="D14" s="143"/>
      <c r="E14" s="157"/>
      <c r="F14" s="591" t="s">
        <v>21</v>
      </c>
      <c r="G14" s="254">
        <f>G6+G7+G9+G11+G12+G13</f>
        <v>540</v>
      </c>
      <c r="H14" s="401"/>
      <c r="I14" s="366">
        <f t="shared" ref="I14:Y14" si="0">I6+I7+I9+I11+I12+I13</f>
        <v>24.689999999999998</v>
      </c>
      <c r="J14" s="367">
        <f t="shared" si="0"/>
        <v>28.540000000000003</v>
      </c>
      <c r="K14" s="368">
        <f t="shared" si="0"/>
        <v>78.62</v>
      </c>
      <c r="L14" s="489">
        <f t="shared" si="0"/>
        <v>676.34</v>
      </c>
      <c r="M14" s="366">
        <f t="shared" si="0"/>
        <v>701.56999999999994</v>
      </c>
      <c r="N14" s="367">
        <f t="shared" si="0"/>
        <v>0.32000000000000006</v>
      </c>
      <c r="O14" s="367">
        <f t="shared" si="0"/>
        <v>23.239999999999995</v>
      </c>
      <c r="P14" s="367">
        <f t="shared" si="0"/>
        <v>121.6</v>
      </c>
      <c r="Q14" s="404">
        <f t="shared" si="0"/>
        <v>0.12000000000000001</v>
      </c>
      <c r="R14" s="366">
        <f t="shared" si="0"/>
        <v>116.69000000000001</v>
      </c>
      <c r="S14" s="367">
        <f t="shared" si="0"/>
        <v>446.77</v>
      </c>
      <c r="T14" s="367">
        <f t="shared" si="0"/>
        <v>119.16</v>
      </c>
      <c r="U14" s="367">
        <f t="shared" si="0"/>
        <v>9.3400000000000016</v>
      </c>
      <c r="V14" s="367">
        <f t="shared" si="0"/>
        <v>1259.0899999999997</v>
      </c>
      <c r="W14" s="367">
        <f t="shared" si="0"/>
        <v>1.7600000000000001E-2</v>
      </c>
      <c r="X14" s="367">
        <f t="shared" si="0"/>
        <v>8.8999999999999999E-3</v>
      </c>
      <c r="Y14" s="368">
        <f t="shared" si="0"/>
        <v>0.13400000000000001</v>
      </c>
    </row>
    <row r="15" spans="2:25" s="16" customFormat="1" ht="37.5" customHeight="1" x14ac:dyDescent="0.35">
      <c r="B15" s="586"/>
      <c r="C15" s="516" t="s">
        <v>70</v>
      </c>
      <c r="D15" s="144"/>
      <c r="E15" s="158"/>
      <c r="F15" s="592" t="s">
        <v>21</v>
      </c>
      <c r="G15" s="252">
        <f>G6+G8+G10+G11+G12+G13</f>
        <v>540</v>
      </c>
      <c r="H15" s="255"/>
      <c r="I15" s="385">
        <f t="shared" ref="I15:Y15" si="1">I6+I8+I10+I11+I12+I13</f>
        <v>25.289999999999996</v>
      </c>
      <c r="J15" s="384">
        <f t="shared" si="1"/>
        <v>26.759999999999998</v>
      </c>
      <c r="K15" s="386">
        <f t="shared" si="1"/>
        <v>68.84</v>
      </c>
      <c r="L15" s="498">
        <f t="shared" si="1"/>
        <v>623.11</v>
      </c>
      <c r="M15" s="385">
        <f t="shared" si="1"/>
        <v>0.31000000000000005</v>
      </c>
      <c r="N15" s="384">
        <f t="shared" si="1"/>
        <v>0.32000000000000006</v>
      </c>
      <c r="O15" s="384">
        <f t="shared" si="1"/>
        <v>30.13</v>
      </c>
      <c r="P15" s="384">
        <f t="shared" si="1"/>
        <v>109.5</v>
      </c>
      <c r="Q15" s="388">
        <f t="shared" si="1"/>
        <v>0.08</v>
      </c>
      <c r="R15" s="385">
        <f t="shared" si="1"/>
        <v>83.410000000000011</v>
      </c>
      <c r="S15" s="384">
        <f t="shared" si="1"/>
        <v>471.26</v>
      </c>
      <c r="T15" s="384">
        <f t="shared" si="1"/>
        <v>128.81</v>
      </c>
      <c r="U15" s="384">
        <f t="shared" si="1"/>
        <v>24.85</v>
      </c>
      <c r="V15" s="384">
        <f t="shared" si="1"/>
        <v>1430.6499999999999</v>
      </c>
      <c r="W15" s="384">
        <f t="shared" si="1"/>
        <v>3.1599999999999996E-2</v>
      </c>
      <c r="X15" s="384">
        <f t="shared" si="1"/>
        <v>6.0000000000000001E-3</v>
      </c>
      <c r="Y15" s="386">
        <f t="shared" si="1"/>
        <v>0.121</v>
      </c>
    </row>
    <row r="16" spans="2:25" s="16" customFormat="1" ht="37.5" customHeight="1" x14ac:dyDescent="0.35">
      <c r="B16" s="586"/>
      <c r="C16" s="515" t="s">
        <v>69</v>
      </c>
      <c r="D16" s="143"/>
      <c r="E16" s="157"/>
      <c r="F16" s="591" t="s">
        <v>22</v>
      </c>
      <c r="G16" s="157"/>
      <c r="H16" s="143"/>
      <c r="I16" s="300"/>
      <c r="J16" s="65"/>
      <c r="K16" s="294"/>
      <c r="L16" s="497">
        <f>L14/23.5</f>
        <v>28.780425531914894</v>
      </c>
      <c r="M16" s="300"/>
      <c r="N16" s="65"/>
      <c r="O16" s="65"/>
      <c r="P16" s="65"/>
      <c r="Q16" s="463"/>
      <c r="R16" s="300"/>
      <c r="S16" s="65"/>
      <c r="T16" s="65"/>
      <c r="U16" s="65"/>
      <c r="V16" s="65"/>
      <c r="W16" s="65"/>
      <c r="X16" s="65"/>
      <c r="Y16" s="294"/>
    </row>
    <row r="17" spans="2:25" s="16" customFormat="1" ht="37.5" customHeight="1" thickBot="1" x14ac:dyDescent="0.4">
      <c r="B17" s="586"/>
      <c r="C17" s="609" t="s">
        <v>70</v>
      </c>
      <c r="D17" s="145"/>
      <c r="E17" s="160"/>
      <c r="F17" s="593" t="s">
        <v>22</v>
      </c>
      <c r="G17" s="160"/>
      <c r="H17" s="145"/>
      <c r="I17" s="301"/>
      <c r="J17" s="295"/>
      <c r="K17" s="296"/>
      <c r="L17" s="495">
        <f>L15/23.5</f>
        <v>26.515319148936172</v>
      </c>
      <c r="M17" s="301"/>
      <c r="N17" s="295"/>
      <c r="O17" s="295"/>
      <c r="P17" s="295"/>
      <c r="Q17" s="464"/>
      <c r="R17" s="301"/>
      <c r="S17" s="295"/>
      <c r="T17" s="295"/>
      <c r="U17" s="295"/>
      <c r="V17" s="295"/>
      <c r="W17" s="295"/>
      <c r="X17" s="295"/>
      <c r="Y17" s="296"/>
    </row>
    <row r="18" spans="2:25" s="16" customFormat="1" ht="37.5" customHeight="1" x14ac:dyDescent="0.35">
      <c r="B18" s="626" t="s">
        <v>7</v>
      </c>
      <c r="C18" s="118"/>
      <c r="D18" s="459">
        <v>172</v>
      </c>
      <c r="E18" s="459" t="s">
        <v>20</v>
      </c>
      <c r="F18" s="137" t="s">
        <v>159</v>
      </c>
      <c r="G18" s="532">
        <v>60</v>
      </c>
      <c r="H18" s="147"/>
      <c r="I18" s="382">
        <v>1.86</v>
      </c>
      <c r="J18" s="327">
        <v>0.12</v>
      </c>
      <c r="K18" s="328">
        <v>4.26</v>
      </c>
      <c r="L18" s="249">
        <v>24.6</v>
      </c>
      <c r="M18" s="382">
        <v>0.06</v>
      </c>
      <c r="N18" s="327">
        <v>0.11</v>
      </c>
      <c r="O18" s="327">
        <v>6</v>
      </c>
      <c r="P18" s="327">
        <v>1.2</v>
      </c>
      <c r="Q18" s="328">
        <v>0</v>
      </c>
      <c r="R18" s="382">
        <v>9.6</v>
      </c>
      <c r="S18" s="327">
        <v>31.8</v>
      </c>
      <c r="T18" s="327">
        <v>12.6</v>
      </c>
      <c r="U18" s="327">
        <v>0.42</v>
      </c>
      <c r="V18" s="327">
        <v>438.6</v>
      </c>
      <c r="W18" s="327">
        <v>0</v>
      </c>
      <c r="X18" s="327">
        <v>1E-3</v>
      </c>
      <c r="Y18" s="383">
        <v>0.02</v>
      </c>
    </row>
    <row r="19" spans="2:25" s="16" customFormat="1" ht="37.5" customHeight="1" x14ac:dyDescent="0.35">
      <c r="B19" s="599"/>
      <c r="C19" s="113"/>
      <c r="D19" s="459">
        <v>37</v>
      </c>
      <c r="E19" s="113" t="s">
        <v>9</v>
      </c>
      <c r="F19" s="150" t="s">
        <v>52</v>
      </c>
      <c r="G19" s="156">
        <v>200</v>
      </c>
      <c r="H19" s="110"/>
      <c r="I19" s="208">
        <v>6</v>
      </c>
      <c r="J19" s="13">
        <v>5.4</v>
      </c>
      <c r="K19" s="43">
        <v>10.8</v>
      </c>
      <c r="L19" s="91">
        <v>115.6</v>
      </c>
      <c r="M19" s="208">
        <v>0.1</v>
      </c>
      <c r="N19" s="71">
        <v>0.1</v>
      </c>
      <c r="O19" s="13">
        <v>10.7</v>
      </c>
      <c r="P19" s="13">
        <v>162</v>
      </c>
      <c r="Q19" s="23">
        <v>0</v>
      </c>
      <c r="R19" s="208">
        <v>33.14</v>
      </c>
      <c r="S19" s="13">
        <v>77.040000000000006</v>
      </c>
      <c r="T19" s="13">
        <v>27.32</v>
      </c>
      <c r="U19" s="13">
        <v>1.02</v>
      </c>
      <c r="V19" s="13">
        <v>565.79999999999995</v>
      </c>
      <c r="W19" s="13">
        <v>6.0000000000000001E-3</v>
      </c>
      <c r="X19" s="13">
        <v>0</v>
      </c>
      <c r="Y19" s="43">
        <v>0.05</v>
      </c>
    </row>
    <row r="20" spans="2:25" s="16" customFormat="1" ht="37.5" customHeight="1" x14ac:dyDescent="0.35">
      <c r="B20" s="93"/>
      <c r="C20" s="319"/>
      <c r="D20" s="124">
        <v>295</v>
      </c>
      <c r="E20" s="110" t="s">
        <v>10</v>
      </c>
      <c r="F20" s="316" t="s">
        <v>157</v>
      </c>
      <c r="G20" s="542">
        <v>90</v>
      </c>
      <c r="H20" s="113"/>
      <c r="I20" s="207">
        <v>14.07</v>
      </c>
      <c r="J20" s="15">
        <v>14.61</v>
      </c>
      <c r="K20" s="39">
        <v>1.23</v>
      </c>
      <c r="L20" s="216">
        <v>193.69</v>
      </c>
      <c r="M20" s="207">
        <v>0.06</v>
      </c>
      <c r="N20" s="17">
        <v>0.11</v>
      </c>
      <c r="O20" s="15">
        <v>4.4400000000000004</v>
      </c>
      <c r="P20" s="15">
        <v>80</v>
      </c>
      <c r="Q20" s="39">
        <v>0.01</v>
      </c>
      <c r="R20" s="207">
        <v>22.04</v>
      </c>
      <c r="S20" s="15">
        <v>118.58</v>
      </c>
      <c r="T20" s="15">
        <v>16.91</v>
      </c>
      <c r="U20" s="15">
        <v>1.1000000000000001</v>
      </c>
      <c r="V20" s="15">
        <v>184.39</v>
      </c>
      <c r="W20" s="15">
        <v>3.0000000000000001E-3</v>
      </c>
      <c r="X20" s="15">
        <v>1.4999999999999999E-4</v>
      </c>
      <c r="Y20" s="46">
        <v>0.36</v>
      </c>
    </row>
    <row r="21" spans="2:25" s="16" customFormat="1" ht="37.5" customHeight="1" x14ac:dyDescent="0.35">
      <c r="B21" s="93"/>
      <c r="C21" s="197"/>
      <c r="D21" s="124">
        <v>65</v>
      </c>
      <c r="E21" s="110" t="s">
        <v>46</v>
      </c>
      <c r="F21" s="316" t="s">
        <v>50</v>
      </c>
      <c r="G21" s="542">
        <v>150</v>
      </c>
      <c r="H21" s="113"/>
      <c r="I21" s="208">
        <v>6.45</v>
      </c>
      <c r="J21" s="13">
        <v>4.05</v>
      </c>
      <c r="K21" s="43">
        <v>40.200000000000003</v>
      </c>
      <c r="L21" s="91">
        <v>223.65</v>
      </c>
      <c r="M21" s="208">
        <v>0.08</v>
      </c>
      <c r="N21" s="71">
        <v>0.02</v>
      </c>
      <c r="O21" s="13">
        <v>0</v>
      </c>
      <c r="P21" s="13">
        <v>30</v>
      </c>
      <c r="Q21" s="43">
        <v>0.11</v>
      </c>
      <c r="R21" s="208">
        <v>13.05</v>
      </c>
      <c r="S21" s="13">
        <v>58.34</v>
      </c>
      <c r="T21" s="13">
        <v>22.53</v>
      </c>
      <c r="U21" s="13">
        <v>1.25</v>
      </c>
      <c r="V21" s="13">
        <v>1.1000000000000001</v>
      </c>
      <c r="W21" s="13">
        <v>0</v>
      </c>
      <c r="X21" s="13">
        <v>0</v>
      </c>
      <c r="Y21" s="46">
        <v>0</v>
      </c>
    </row>
    <row r="22" spans="2:25" s="16" customFormat="1" ht="37.5" customHeight="1" x14ac:dyDescent="0.35">
      <c r="B22" s="94"/>
      <c r="C22" s="197"/>
      <c r="D22" s="124">
        <v>114</v>
      </c>
      <c r="E22" s="110" t="s">
        <v>42</v>
      </c>
      <c r="F22" s="316" t="s">
        <v>48</v>
      </c>
      <c r="G22" s="542">
        <v>200</v>
      </c>
      <c r="H22" s="113"/>
      <c r="I22" s="17">
        <v>0.2</v>
      </c>
      <c r="J22" s="15">
        <v>0</v>
      </c>
      <c r="K22" s="18">
        <v>11</v>
      </c>
      <c r="L22" s="164">
        <v>44.8</v>
      </c>
      <c r="M22" s="207">
        <v>0</v>
      </c>
      <c r="N22" s="17">
        <v>0</v>
      </c>
      <c r="O22" s="15">
        <v>0.08</v>
      </c>
      <c r="P22" s="15">
        <v>0</v>
      </c>
      <c r="Q22" s="39">
        <v>0</v>
      </c>
      <c r="R22" s="207">
        <v>13.56</v>
      </c>
      <c r="S22" s="15">
        <v>7.66</v>
      </c>
      <c r="T22" s="15">
        <v>4.08</v>
      </c>
      <c r="U22" s="15">
        <v>0.8</v>
      </c>
      <c r="V22" s="15">
        <v>0.68</v>
      </c>
      <c r="W22" s="15">
        <v>0</v>
      </c>
      <c r="X22" s="15">
        <v>0</v>
      </c>
      <c r="Y22" s="39">
        <v>0</v>
      </c>
    </row>
    <row r="23" spans="2:25" s="16" customFormat="1" ht="37.5" customHeight="1" x14ac:dyDescent="0.35">
      <c r="B23" s="94"/>
      <c r="C23" s="197"/>
      <c r="D23" s="126">
        <v>119</v>
      </c>
      <c r="E23" s="110" t="s">
        <v>14</v>
      </c>
      <c r="F23" s="578" t="s">
        <v>51</v>
      </c>
      <c r="G23" s="114">
        <v>30</v>
      </c>
      <c r="H23" s="114"/>
      <c r="I23" s="19">
        <v>2.13</v>
      </c>
      <c r="J23" s="20">
        <v>0.21</v>
      </c>
      <c r="K23" s="21">
        <v>13.26</v>
      </c>
      <c r="L23" s="381">
        <v>72</v>
      </c>
      <c r="M23" s="236">
        <v>0.03</v>
      </c>
      <c r="N23" s="19">
        <v>0.01</v>
      </c>
      <c r="O23" s="20">
        <v>0</v>
      </c>
      <c r="P23" s="20">
        <v>0</v>
      </c>
      <c r="Q23" s="46">
        <v>0</v>
      </c>
      <c r="R23" s="236">
        <v>11.1</v>
      </c>
      <c r="S23" s="20">
        <v>65.400000000000006</v>
      </c>
      <c r="T23" s="20">
        <v>19.5</v>
      </c>
      <c r="U23" s="20">
        <v>0.84</v>
      </c>
      <c r="V23" s="20">
        <v>27.9</v>
      </c>
      <c r="W23" s="20">
        <v>1E-3</v>
      </c>
      <c r="X23" s="20">
        <v>2E-3</v>
      </c>
      <c r="Y23" s="46">
        <v>0</v>
      </c>
    </row>
    <row r="24" spans="2:25" s="16" customFormat="1" ht="37.5" customHeight="1" x14ac:dyDescent="0.35">
      <c r="B24" s="94"/>
      <c r="C24" s="197"/>
      <c r="D24" s="124">
        <v>120</v>
      </c>
      <c r="E24" s="110" t="s">
        <v>15</v>
      </c>
      <c r="F24" s="578" t="s">
        <v>44</v>
      </c>
      <c r="G24" s="114">
        <v>20</v>
      </c>
      <c r="H24" s="114"/>
      <c r="I24" s="19">
        <v>1.1399999999999999</v>
      </c>
      <c r="J24" s="20">
        <v>0.22</v>
      </c>
      <c r="K24" s="21">
        <v>7.44</v>
      </c>
      <c r="L24" s="381">
        <v>36.26</v>
      </c>
      <c r="M24" s="236">
        <v>0.02</v>
      </c>
      <c r="N24" s="19">
        <v>2.4E-2</v>
      </c>
      <c r="O24" s="20">
        <v>0.08</v>
      </c>
      <c r="P24" s="20">
        <v>0</v>
      </c>
      <c r="Q24" s="46">
        <v>0</v>
      </c>
      <c r="R24" s="236">
        <v>6.8</v>
      </c>
      <c r="S24" s="20">
        <v>24</v>
      </c>
      <c r="T24" s="20">
        <v>8.1999999999999993</v>
      </c>
      <c r="U24" s="20">
        <v>0.46</v>
      </c>
      <c r="V24" s="20">
        <v>73.5</v>
      </c>
      <c r="W24" s="20">
        <v>2E-3</v>
      </c>
      <c r="X24" s="20">
        <v>2E-3</v>
      </c>
      <c r="Y24" s="46">
        <v>1.2E-2</v>
      </c>
    </row>
    <row r="25" spans="2:25" s="16" customFormat="1" ht="37.5" customHeight="1" x14ac:dyDescent="0.35">
      <c r="B25" s="94"/>
      <c r="C25" s="197"/>
      <c r="D25" s="606"/>
      <c r="E25" s="223"/>
      <c r="F25" s="135" t="s">
        <v>21</v>
      </c>
      <c r="G25" s="273">
        <f>SUM(G18:G24)</f>
        <v>750</v>
      </c>
      <c r="H25" s="113"/>
      <c r="I25" s="173">
        <f>I18+I19+I20+I21+I22+I23+I24</f>
        <v>31.849999999999998</v>
      </c>
      <c r="J25" s="14">
        <f t="shared" ref="J25:K25" si="2">J18+J19+J20+J21+J22+J23+J24</f>
        <v>24.61</v>
      </c>
      <c r="K25" s="44">
        <f t="shared" si="2"/>
        <v>88.190000000000012</v>
      </c>
      <c r="L25" s="375">
        <f>L18+L19+L20+L21+L22+L23+L24</f>
        <v>710.59999999999991</v>
      </c>
      <c r="M25" s="148">
        <f t="shared" ref="M25:Y25" si="3">M18+M19+M20+M21+M22+M23+M24</f>
        <v>0.35</v>
      </c>
      <c r="N25" s="14">
        <f>N18+N19+N20+N21+N22+N23+N24</f>
        <v>0.37400000000000005</v>
      </c>
      <c r="O25" s="14">
        <f t="shared" si="3"/>
        <v>21.299999999999997</v>
      </c>
      <c r="P25" s="14">
        <f t="shared" si="3"/>
        <v>273.2</v>
      </c>
      <c r="Q25" s="44">
        <f t="shared" si="3"/>
        <v>0.12</v>
      </c>
      <c r="R25" s="173">
        <f t="shared" si="3"/>
        <v>109.28999999999999</v>
      </c>
      <c r="S25" s="14">
        <f t="shared" si="3"/>
        <v>382.82000000000005</v>
      </c>
      <c r="T25" s="14">
        <f t="shared" si="3"/>
        <v>111.14</v>
      </c>
      <c r="U25" s="14">
        <f t="shared" si="3"/>
        <v>5.89</v>
      </c>
      <c r="V25" s="14">
        <f t="shared" si="3"/>
        <v>1291.97</v>
      </c>
      <c r="W25" s="14">
        <f t="shared" si="3"/>
        <v>1.2000000000000002E-2</v>
      </c>
      <c r="X25" s="14">
        <f t="shared" si="3"/>
        <v>5.1500000000000001E-3</v>
      </c>
      <c r="Y25" s="46">
        <f t="shared" si="3"/>
        <v>0.442</v>
      </c>
    </row>
    <row r="26" spans="2:25" s="16" customFormat="1" ht="37.5" customHeight="1" thickBot="1" x14ac:dyDescent="0.4">
      <c r="B26" s="221"/>
      <c r="C26" s="280"/>
      <c r="D26" s="607"/>
      <c r="E26" s="561"/>
      <c r="F26" s="136" t="s">
        <v>22</v>
      </c>
      <c r="G26" s="561"/>
      <c r="H26" s="280"/>
      <c r="I26" s="565"/>
      <c r="J26" s="567"/>
      <c r="K26" s="568"/>
      <c r="L26" s="347">
        <f>L25/23.5</f>
        <v>30.238297872340421</v>
      </c>
      <c r="M26" s="565"/>
      <c r="N26" s="566"/>
      <c r="O26" s="567"/>
      <c r="P26" s="567"/>
      <c r="Q26" s="568"/>
      <c r="R26" s="565"/>
      <c r="S26" s="567"/>
      <c r="T26" s="567"/>
      <c r="U26" s="567"/>
      <c r="V26" s="567"/>
      <c r="W26" s="567"/>
      <c r="X26" s="567"/>
      <c r="Y26" s="132"/>
    </row>
    <row r="27" spans="2:25" x14ac:dyDescent="0.35">
      <c r="B27" s="2"/>
      <c r="C27" s="2"/>
      <c r="D27" s="4"/>
      <c r="E27" s="2"/>
      <c r="F27" s="2"/>
      <c r="G27" s="2"/>
      <c r="H27" s="9"/>
      <c r="I27" s="10"/>
      <c r="J27" s="9"/>
      <c r="K27" s="2"/>
      <c r="L27" s="12"/>
      <c r="M27" s="2"/>
      <c r="N27" s="2"/>
      <c r="O27" s="2"/>
    </row>
    <row r="28" spans="2:25" ht="18" x14ac:dyDescent="0.35">
      <c r="B28" s="582" t="s">
        <v>61</v>
      </c>
      <c r="C28" s="597"/>
      <c r="D28" s="597"/>
      <c r="E28" s="11"/>
      <c r="F28" s="25"/>
      <c r="G28" s="26"/>
      <c r="H28" s="11"/>
      <c r="I28" s="9"/>
      <c r="J28" s="11"/>
      <c r="K28" s="11"/>
    </row>
    <row r="29" spans="2:25" ht="18" x14ac:dyDescent="0.35">
      <c r="B29" s="583" t="s">
        <v>62</v>
      </c>
      <c r="C29" s="598"/>
      <c r="D29" s="598"/>
      <c r="E29" s="11"/>
      <c r="F29" s="25"/>
      <c r="G29" s="26"/>
      <c r="H29" s="11"/>
      <c r="I29" s="11"/>
      <c r="J29" s="11"/>
      <c r="K29" s="11"/>
    </row>
  </sheetData>
  <mergeCells count="11">
    <mergeCell ref="M4:Q4"/>
    <mergeCell ref="R4:Y4"/>
    <mergeCell ref="B4:B5"/>
    <mergeCell ref="C4:C5"/>
    <mergeCell ref="D4:D5"/>
    <mergeCell ref="E4:E5"/>
    <mergeCell ref="F4:F5"/>
    <mergeCell ref="G4:G5"/>
    <mergeCell ref="H4:H5"/>
    <mergeCell ref="L4:L5"/>
    <mergeCell ref="I4:K4"/>
  </mergeCells>
  <pageMargins left="0.25" right="0.25" top="0.75" bottom="0.75" header="0.3" footer="0.3"/>
  <pageSetup paperSize="9" scale="4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Z34"/>
  <sheetViews>
    <sheetView zoomScale="60" zoomScaleNormal="60" workbookViewId="0">
      <selection activeCell="H30" sqref="H30"/>
    </sheetView>
  </sheetViews>
  <sheetFormatPr defaultRowHeight="14.5" x14ac:dyDescent="0.35"/>
  <cols>
    <col min="2" max="3" width="20.26953125" customWidth="1"/>
    <col min="4" max="4" width="20.26953125" style="5" customWidth="1"/>
    <col min="5" max="5" width="20.81640625" customWidth="1"/>
    <col min="6" max="6" width="54.26953125" customWidth="1"/>
    <col min="7" max="7" width="13.81640625" customWidth="1"/>
    <col min="8" max="8" width="10.81640625" customWidth="1"/>
    <col min="9" max="9" width="11.1796875" bestFit="1" customWidth="1"/>
    <col min="10" max="10" width="11.26953125" customWidth="1"/>
    <col min="11" max="11" width="17.1796875" customWidth="1"/>
    <col min="12" max="12" width="21.81640625" customWidth="1"/>
    <col min="13" max="13" width="11.26953125" customWidth="1"/>
    <col min="22" max="23" width="11.54296875" customWidth="1"/>
    <col min="24" max="24" width="15.1796875" customWidth="1"/>
  </cols>
  <sheetData>
    <row r="2" spans="2:26" ht="23" x14ac:dyDescent="0.5">
      <c r="B2" s="553" t="s">
        <v>1</v>
      </c>
      <c r="C2" s="553"/>
      <c r="D2" s="554"/>
      <c r="E2" s="553" t="s">
        <v>3</v>
      </c>
      <c r="F2" s="553"/>
      <c r="G2" s="555" t="s">
        <v>2</v>
      </c>
      <c r="H2" s="554">
        <v>4</v>
      </c>
      <c r="I2" s="6"/>
      <c r="L2" s="8"/>
      <c r="M2" s="7"/>
      <c r="N2" s="1"/>
      <c r="O2" s="2"/>
    </row>
    <row r="3" spans="2:26" ht="15" thickBot="1" x14ac:dyDescent="0.4">
      <c r="B3" s="1"/>
      <c r="C3" s="1"/>
      <c r="D3" s="3"/>
      <c r="E3" s="1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6" s="16" customFormat="1" ht="21.75" customHeight="1" thickBot="1" x14ac:dyDescent="0.4">
      <c r="B4" s="896" t="s">
        <v>0</v>
      </c>
      <c r="C4" s="896"/>
      <c r="D4" s="898" t="s">
        <v>148</v>
      </c>
      <c r="E4" s="896" t="s">
        <v>38</v>
      </c>
      <c r="F4" s="898" t="s">
        <v>37</v>
      </c>
      <c r="G4" s="898" t="s">
        <v>26</v>
      </c>
      <c r="H4" s="898" t="s">
        <v>36</v>
      </c>
      <c r="I4" s="902" t="s">
        <v>23</v>
      </c>
      <c r="J4" s="903"/>
      <c r="K4" s="904"/>
      <c r="L4" s="899" t="s">
        <v>149</v>
      </c>
      <c r="M4" s="889" t="s">
        <v>24</v>
      </c>
      <c r="N4" s="890"/>
      <c r="O4" s="891"/>
      <c r="P4" s="891"/>
      <c r="Q4" s="892"/>
      <c r="R4" s="902" t="s">
        <v>25</v>
      </c>
      <c r="S4" s="905"/>
      <c r="T4" s="905"/>
      <c r="U4" s="905"/>
      <c r="V4" s="905"/>
      <c r="W4" s="905"/>
      <c r="X4" s="905"/>
      <c r="Y4" s="906"/>
    </row>
    <row r="5" spans="2:26" s="16" customFormat="1" ht="28.5" customHeight="1" thickBot="1" x14ac:dyDescent="0.4">
      <c r="B5" s="897"/>
      <c r="C5" s="901"/>
      <c r="D5" s="897"/>
      <c r="E5" s="897"/>
      <c r="F5" s="897"/>
      <c r="G5" s="897"/>
      <c r="H5" s="897"/>
      <c r="I5" s="442" t="s">
        <v>27</v>
      </c>
      <c r="J5" s="410" t="s">
        <v>28</v>
      </c>
      <c r="K5" s="535" t="s">
        <v>29</v>
      </c>
      <c r="L5" s="900"/>
      <c r="M5" s="431" t="s">
        <v>30</v>
      </c>
      <c r="N5" s="431" t="s">
        <v>105</v>
      </c>
      <c r="O5" s="431" t="s">
        <v>31</v>
      </c>
      <c r="P5" s="439" t="s">
        <v>106</v>
      </c>
      <c r="Q5" s="431" t="s">
        <v>107</v>
      </c>
      <c r="R5" s="431" t="s">
        <v>32</v>
      </c>
      <c r="S5" s="431" t="s">
        <v>33</v>
      </c>
      <c r="T5" s="431" t="s">
        <v>34</v>
      </c>
      <c r="U5" s="431" t="s">
        <v>35</v>
      </c>
      <c r="V5" s="431" t="s">
        <v>108</v>
      </c>
      <c r="W5" s="431" t="s">
        <v>109</v>
      </c>
      <c r="X5" s="431" t="s">
        <v>110</v>
      </c>
      <c r="Y5" s="410" t="s">
        <v>111</v>
      </c>
    </row>
    <row r="6" spans="2:26" s="16" customFormat="1" ht="38.25" customHeight="1" x14ac:dyDescent="0.35">
      <c r="B6" s="585" t="s">
        <v>6</v>
      </c>
      <c r="C6" s="118"/>
      <c r="D6" s="341">
        <v>137</v>
      </c>
      <c r="E6" s="579" t="s">
        <v>20</v>
      </c>
      <c r="F6" s="764" t="s">
        <v>153</v>
      </c>
      <c r="G6" s="840">
        <v>100</v>
      </c>
      <c r="H6" s="133"/>
      <c r="I6" s="303">
        <v>0.8</v>
      </c>
      <c r="J6" s="49">
        <v>0.2</v>
      </c>
      <c r="K6" s="338">
        <v>7.5</v>
      </c>
      <c r="L6" s="841">
        <v>38</v>
      </c>
      <c r="M6" s="302">
        <v>0.06</v>
      </c>
      <c r="N6" s="303">
        <v>0.03</v>
      </c>
      <c r="O6" s="49">
        <v>38</v>
      </c>
      <c r="P6" s="49">
        <v>10</v>
      </c>
      <c r="Q6" s="50">
        <v>0</v>
      </c>
      <c r="R6" s="302">
        <v>35</v>
      </c>
      <c r="S6" s="49">
        <v>17</v>
      </c>
      <c r="T6" s="49">
        <v>11</v>
      </c>
      <c r="U6" s="49">
        <v>0.1</v>
      </c>
      <c r="V6" s="49">
        <v>155</v>
      </c>
      <c r="W6" s="49">
        <v>2.9999999999999997E-4</v>
      </c>
      <c r="X6" s="49">
        <v>1E-4</v>
      </c>
      <c r="Y6" s="50">
        <v>0.15</v>
      </c>
      <c r="Z6" s="34"/>
    </row>
    <row r="7" spans="2:26" s="16" customFormat="1" ht="38.25" customHeight="1" x14ac:dyDescent="0.35">
      <c r="B7" s="599"/>
      <c r="C7" s="113"/>
      <c r="D7" s="459">
        <v>145</v>
      </c>
      <c r="E7" s="90" t="s">
        <v>86</v>
      </c>
      <c r="F7" s="137" t="s">
        <v>158</v>
      </c>
      <c r="G7" s="114">
        <v>150</v>
      </c>
      <c r="H7" s="114"/>
      <c r="I7" s="19">
        <v>23.44</v>
      </c>
      <c r="J7" s="20">
        <v>11.52</v>
      </c>
      <c r="K7" s="21">
        <v>34.29</v>
      </c>
      <c r="L7" s="249">
        <v>337.46</v>
      </c>
      <c r="M7" s="236">
        <v>7.0000000000000007E-2</v>
      </c>
      <c r="N7" s="20">
        <v>0.32</v>
      </c>
      <c r="O7" s="20">
        <v>1.45</v>
      </c>
      <c r="P7" s="20">
        <v>60</v>
      </c>
      <c r="Q7" s="46">
        <v>0.27</v>
      </c>
      <c r="R7" s="19">
        <v>219.81</v>
      </c>
      <c r="S7" s="20">
        <v>262.55</v>
      </c>
      <c r="T7" s="20">
        <v>33</v>
      </c>
      <c r="U7" s="20">
        <v>1.27</v>
      </c>
      <c r="V7" s="20">
        <v>179.89</v>
      </c>
      <c r="W7" s="20">
        <v>8.6E-3</v>
      </c>
      <c r="X7" s="20">
        <v>2.7E-2</v>
      </c>
      <c r="Y7" s="46">
        <v>0.03</v>
      </c>
      <c r="Z7" s="34"/>
    </row>
    <row r="8" spans="2:26" s="16" customFormat="1" ht="38.25" customHeight="1" x14ac:dyDescent="0.35">
      <c r="B8" s="586"/>
      <c r="C8" s="113"/>
      <c r="D8" s="124">
        <v>113</v>
      </c>
      <c r="E8" s="110" t="s">
        <v>5</v>
      </c>
      <c r="F8" s="316" t="s">
        <v>11</v>
      </c>
      <c r="G8" s="542">
        <v>200</v>
      </c>
      <c r="H8" s="113"/>
      <c r="I8" s="17">
        <v>0.2</v>
      </c>
      <c r="J8" s="15">
        <v>0</v>
      </c>
      <c r="K8" s="18">
        <v>11</v>
      </c>
      <c r="L8" s="440">
        <v>45.6</v>
      </c>
      <c r="M8" s="207">
        <v>0</v>
      </c>
      <c r="N8" s="15">
        <v>0</v>
      </c>
      <c r="O8" s="15">
        <v>2.6</v>
      </c>
      <c r="P8" s="15">
        <v>0</v>
      </c>
      <c r="Q8" s="39">
        <v>0</v>
      </c>
      <c r="R8" s="17">
        <v>15.64</v>
      </c>
      <c r="S8" s="15">
        <v>8.8000000000000007</v>
      </c>
      <c r="T8" s="15">
        <v>4.72</v>
      </c>
      <c r="U8" s="15">
        <v>0.8</v>
      </c>
      <c r="V8" s="15">
        <v>15.34</v>
      </c>
      <c r="W8" s="15">
        <v>0</v>
      </c>
      <c r="X8" s="15">
        <v>0</v>
      </c>
      <c r="Y8" s="39">
        <v>0</v>
      </c>
    </row>
    <row r="9" spans="2:26" s="16" customFormat="1" ht="38.25" customHeight="1" x14ac:dyDescent="0.35">
      <c r="B9" s="586"/>
      <c r="C9" s="113"/>
      <c r="D9" s="126">
        <v>121</v>
      </c>
      <c r="E9" s="110" t="s">
        <v>14</v>
      </c>
      <c r="F9" s="316" t="s">
        <v>47</v>
      </c>
      <c r="G9" s="542">
        <v>30</v>
      </c>
      <c r="H9" s="113"/>
      <c r="I9" s="17">
        <v>2.16</v>
      </c>
      <c r="J9" s="15">
        <v>0.81</v>
      </c>
      <c r="K9" s="18">
        <v>14.73</v>
      </c>
      <c r="L9" s="440">
        <v>75.66</v>
      </c>
      <c r="M9" s="207">
        <v>0.04</v>
      </c>
      <c r="N9" s="15">
        <v>0.01</v>
      </c>
      <c r="O9" s="15">
        <v>0</v>
      </c>
      <c r="P9" s="15">
        <v>0</v>
      </c>
      <c r="Q9" s="39">
        <v>0</v>
      </c>
      <c r="R9" s="17">
        <v>7.5</v>
      </c>
      <c r="S9" s="15">
        <v>24.6</v>
      </c>
      <c r="T9" s="15">
        <v>9.9</v>
      </c>
      <c r="U9" s="15">
        <v>0.45</v>
      </c>
      <c r="V9" s="15">
        <v>27.6</v>
      </c>
      <c r="W9" s="15">
        <v>0</v>
      </c>
      <c r="X9" s="15">
        <v>0</v>
      </c>
      <c r="Y9" s="39">
        <v>0</v>
      </c>
    </row>
    <row r="10" spans="2:26" s="16" customFormat="1" ht="38.25" customHeight="1" x14ac:dyDescent="0.35">
      <c r="B10" s="586"/>
      <c r="C10" s="113"/>
      <c r="D10" s="124">
        <v>120</v>
      </c>
      <c r="E10" s="110" t="s">
        <v>15</v>
      </c>
      <c r="F10" s="578" t="s">
        <v>44</v>
      </c>
      <c r="G10" s="110">
        <v>20</v>
      </c>
      <c r="H10" s="113"/>
      <c r="I10" s="17">
        <v>1.1399999999999999</v>
      </c>
      <c r="J10" s="15">
        <v>0.22</v>
      </c>
      <c r="K10" s="18">
        <v>7.44</v>
      </c>
      <c r="L10" s="441">
        <v>36.26</v>
      </c>
      <c r="M10" s="236">
        <v>0.02</v>
      </c>
      <c r="N10" s="20">
        <v>2.4E-2</v>
      </c>
      <c r="O10" s="20">
        <v>0.08</v>
      </c>
      <c r="P10" s="20">
        <v>0</v>
      </c>
      <c r="Q10" s="46">
        <v>0</v>
      </c>
      <c r="R10" s="19">
        <v>6.8</v>
      </c>
      <c r="S10" s="20">
        <v>24</v>
      </c>
      <c r="T10" s="20">
        <v>8.1999999999999993</v>
      </c>
      <c r="U10" s="20">
        <v>0.46</v>
      </c>
      <c r="V10" s="20">
        <v>73.5</v>
      </c>
      <c r="W10" s="20">
        <v>2E-3</v>
      </c>
      <c r="X10" s="20">
        <v>2E-3</v>
      </c>
      <c r="Y10" s="46">
        <v>1.2E-2</v>
      </c>
    </row>
    <row r="11" spans="2:26" s="16" customFormat="1" ht="33" customHeight="1" x14ac:dyDescent="0.35">
      <c r="B11" s="586"/>
      <c r="C11" s="113"/>
      <c r="D11" s="124"/>
      <c r="E11" s="110"/>
      <c r="F11" s="135" t="s">
        <v>21</v>
      </c>
      <c r="G11" s="273">
        <f>SUM(G6:G10)</f>
        <v>500</v>
      </c>
      <c r="H11" s="113"/>
      <c r="I11" s="17">
        <f t="shared" ref="I11:Y11" si="0">SUM(I6:I10)</f>
        <v>27.740000000000002</v>
      </c>
      <c r="J11" s="15">
        <f t="shared" si="0"/>
        <v>12.75</v>
      </c>
      <c r="K11" s="18">
        <f t="shared" si="0"/>
        <v>74.959999999999994</v>
      </c>
      <c r="L11" s="507">
        <f>SUM(L6:L10)</f>
        <v>532.98</v>
      </c>
      <c r="M11" s="207">
        <f t="shared" si="0"/>
        <v>0.19</v>
      </c>
      <c r="N11" s="15">
        <f t="shared" si="0"/>
        <v>0.38400000000000001</v>
      </c>
      <c r="O11" s="15">
        <f t="shared" si="0"/>
        <v>42.13</v>
      </c>
      <c r="P11" s="15">
        <f t="shared" si="0"/>
        <v>70</v>
      </c>
      <c r="Q11" s="39">
        <f t="shared" si="0"/>
        <v>0.27</v>
      </c>
      <c r="R11" s="17">
        <f t="shared" si="0"/>
        <v>284.75</v>
      </c>
      <c r="S11" s="15">
        <f t="shared" si="0"/>
        <v>336.95000000000005</v>
      </c>
      <c r="T11" s="15">
        <f t="shared" si="0"/>
        <v>66.819999999999993</v>
      </c>
      <c r="U11" s="15">
        <f t="shared" si="0"/>
        <v>3.08</v>
      </c>
      <c r="V11" s="15">
        <f t="shared" si="0"/>
        <v>451.33</v>
      </c>
      <c r="W11" s="15">
        <f t="shared" si="0"/>
        <v>1.09E-2</v>
      </c>
      <c r="X11" s="15">
        <f t="shared" si="0"/>
        <v>2.9100000000000001E-2</v>
      </c>
      <c r="Y11" s="46">
        <f t="shared" si="0"/>
        <v>0.192</v>
      </c>
    </row>
    <row r="12" spans="2:26" s="16" customFormat="1" ht="38.25" customHeight="1" thickBot="1" x14ac:dyDescent="0.4">
      <c r="B12" s="587"/>
      <c r="C12" s="520"/>
      <c r="D12" s="610"/>
      <c r="E12" s="306"/>
      <c r="F12" s="392" t="s">
        <v>22</v>
      </c>
      <c r="G12" s="306"/>
      <c r="H12" s="304"/>
      <c r="I12" s="601"/>
      <c r="J12" s="602"/>
      <c r="K12" s="603"/>
      <c r="L12" s="522">
        <f>L11/23.5</f>
        <v>22.68</v>
      </c>
      <c r="M12" s="604"/>
      <c r="N12" s="602"/>
      <c r="O12" s="602"/>
      <c r="P12" s="602"/>
      <c r="Q12" s="605"/>
      <c r="R12" s="601"/>
      <c r="S12" s="602"/>
      <c r="T12" s="602"/>
      <c r="U12" s="602"/>
      <c r="V12" s="602"/>
      <c r="W12" s="602"/>
      <c r="X12" s="602"/>
      <c r="Y12" s="407"/>
    </row>
    <row r="13" spans="2:26" s="16" customFormat="1" ht="38.25" customHeight="1" x14ac:dyDescent="0.35">
      <c r="B13" s="626" t="s">
        <v>7</v>
      </c>
      <c r="C13" s="118"/>
      <c r="D13" s="261">
        <v>24</v>
      </c>
      <c r="E13" s="821" t="s">
        <v>8</v>
      </c>
      <c r="F13" s="575" t="s">
        <v>103</v>
      </c>
      <c r="G13" s="443">
        <v>150</v>
      </c>
      <c r="H13" s="261"/>
      <c r="I13" s="226">
        <v>0.6</v>
      </c>
      <c r="J13" s="37">
        <v>0</v>
      </c>
      <c r="K13" s="38">
        <v>16.95</v>
      </c>
      <c r="L13" s="275">
        <v>69</v>
      </c>
      <c r="M13" s="226">
        <v>0.01</v>
      </c>
      <c r="N13" s="37">
        <v>0.03</v>
      </c>
      <c r="O13" s="37">
        <v>19.5</v>
      </c>
      <c r="P13" s="37">
        <v>0</v>
      </c>
      <c r="Q13" s="42">
        <v>0</v>
      </c>
      <c r="R13" s="226">
        <v>24</v>
      </c>
      <c r="S13" s="37">
        <v>16.5</v>
      </c>
      <c r="T13" s="37">
        <v>13.5</v>
      </c>
      <c r="U13" s="37">
        <v>3.3</v>
      </c>
      <c r="V13" s="37">
        <v>417</v>
      </c>
      <c r="W13" s="37">
        <v>3.0000000000000001E-3</v>
      </c>
      <c r="X13" s="37">
        <v>5.0000000000000001E-4</v>
      </c>
      <c r="Y13" s="38">
        <v>1.4999999999999999E-2</v>
      </c>
    </row>
    <row r="14" spans="2:26" s="16" customFormat="1" ht="38.25" customHeight="1" x14ac:dyDescent="0.35">
      <c r="B14" s="599"/>
      <c r="C14" s="113"/>
      <c r="D14" s="459">
        <v>138</v>
      </c>
      <c r="E14" s="147" t="s">
        <v>9</v>
      </c>
      <c r="F14" s="137" t="s">
        <v>63</v>
      </c>
      <c r="G14" s="538">
        <v>200</v>
      </c>
      <c r="H14" s="90"/>
      <c r="I14" s="212">
        <v>6.2</v>
      </c>
      <c r="J14" s="75">
        <v>6.2</v>
      </c>
      <c r="K14" s="183">
        <v>11</v>
      </c>
      <c r="L14" s="330">
        <v>125.8</v>
      </c>
      <c r="M14" s="208">
        <v>0.08</v>
      </c>
      <c r="N14" s="71">
        <v>0.04</v>
      </c>
      <c r="O14" s="13">
        <v>10.7</v>
      </c>
      <c r="P14" s="13">
        <v>100.5</v>
      </c>
      <c r="Q14" s="43">
        <v>0</v>
      </c>
      <c r="R14" s="71">
        <v>32.44</v>
      </c>
      <c r="S14" s="13">
        <v>77.28</v>
      </c>
      <c r="T14" s="13">
        <v>51.28</v>
      </c>
      <c r="U14" s="13">
        <v>3.77</v>
      </c>
      <c r="V14" s="13">
        <v>261.8</v>
      </c>
      <c r="W14" s="13">
        <v>4.0000000000000001E-3</v>
      </c>
      <c r="X14" s="13">
        <v>0</v>
      </c>
      <c r="Y14" s="43">
        <v>1.7999999999999999E-2</v>
      </c>
    </row>
    <row r="15" spans="2:26" s="16" customFormat="1" ht="38.25" customHeight="1" x14ac:dyDescent="0.35">
      <c r="B15" s="588"/>
      <c r="C15" s="515" t="s">
        <v>69</v>
      </c>
      <c r="D15" s="143">
        <v>152</v>
      </c>
      <c r="E15" s="446" t="s">
        <v>82</v>
      </c>
      <c r="F15" s="577" t="s">
        <v>156</v>
      </c>
      <c r="G15" s="767">
        <v>90</v>
      </c>
      <c r="H15" s="143"/>
      <c r="I15" s="211">
        <v>17.25</v>
      </c>
      <c r="J15" s="53">
        <v>14.98</v>
      </c>
      <c r="K15" s="69">
        <v>7.87</v>
      </c>
      <c r="L15" s="297">
        <v>235.78</v>
      </c>
      <c r="M15" s="211">
        <v>7.0000000000000007E-2</v>
      </c>
      <c r="N15" s="53">
        <v>0.12</v>
      </c>
      <c r="O15" s="53">
        <v>0.81</v>
      </c>
      <c r="P15" s="53">
        <v>10</v>
      </c>
      <c r="Q15" s="54">
        <v>0.02</v>
      </c>
      <c r="R15" s="211">
        <v>24.88</v>
      </c>
      <c r="S15" s="53">
        <v>155.37</v>
      </c>
      <c r="T15" s="53">
        <v>19.91</v>
      </c>
      <c r="U15" s="53">
        <v>1.72</v>
      </c>
      <c r="V15" s="53">
        <v>234.74</v>
      </c>
      <c r="W15" s="53">
        <v>5.0000000000000001E-3</v>
      </c>
      <c r="X15" s="53">
        <v>8.9999999999999998E-4</v>
      </c>
      <c r="Y15" s="69">
        <v>0.08</v>
      </c>
    </row>
    <row r="16" spans="2:26" s="16" customFormat="1" ht="38.25" customHeight="1" x14ac:dyDescent="0.35">
      <c r="B16" s="588"/>
      <c r="C16" s="516" t="s">
        <v>70</v>
      </c>
      <c r="D16" s="144">
        <v>89</v>
      </c>
      <c r="E16" s="161" t="s">
        <v>10</v>
      </c>
      <c r="F16" s="460" t="s">
        <v>83</v>
      </c>
      <c r="G16" s="468">
        <v>90</v>
      </c>
      <c r="H16" s="144"/>
      <c r="I16" s="360">
        <v>18.13</v>
      </c>
      <c r="J16" s="73">
        <v>17.05</v>
      </c>
      <c r="K16" s="361">
        <v>3.69</v>
      </c>
      <c r="L16" s="731">
        <v>240.96</v>
      </c>
      <c r="M16" s="360">
        <v>0.06</v>
      </c>
      <c r="N16" s="73">
        <v>0.13</v>
      </c>
      <c r="O16" s="73">
        <v>1.06</v>
      </c>
      <c r="P16" s="73">
        <v>0</v>
      </c>
      <c r="Q16" s="395">
        <v>0</v>
      </c>
      <c r="R16" s="360">
        <v>17.03</v>
      </c>
      <c r="S16" s="73">
        <v>176.72</v>
      </c>
      <c r="T16" s="73">
        <v>23.18</v>
      </c>
      <c r="U16" s="73">
        <v>2.61</v>
      </c>
      <c r="V16" s="73">
        <v>317</v>
      </c>
      <c r="W16" s="73">
        <v>7.0000000000000001E-3</v>
      </c>
      <c r="X16" s="73">
        <v>3.5E-4</v>
      </c>
      <c r="Y16" s="361">
        <v>0.06</v>
      </c>
    </row>
    <row r="17" spans="2:25" s="16" customFormat="1" ht="38.25" customHeight="1" x14ac:dyDescent="0.35">
      <c r="B17" s="93"/>
      <c r="C17" s="319"/>
      <c r="D17" s="90">
        <v>54</v>
      </c>
      <c r="E17" s="147" t="s">
        <v>46</v>
      </c>
      <c r="F17" s="111" t="s">
        <v>39</v>
      </c>
      <c r="G17" s="459">
        <v>150</v>
      </c>
      <c r="H17" s="147"/>
      <c r="I17" s="236">
        <v>7.2</v>
      </c>
      <c r="J17" s="20">
        <v>5.0999999999999996</v>
      </c>
      <c r="K17" s="46">
        <v>33.9</v>
      </c>
      <c r="L17" s="235">
        <v>210.3</v>
      </c>
      <c r="M17" s="236">
        <v>0.21</v>
      </c>
      <c r="N17" s="20">
        <v>0.11</v>
      </c>
      <c r="O17" s="20">
        <v>0</v>
      </c>
      <c r="P17" s="20">
        <v>0</v>
      </c>
      <c r="Q17" s="21">
        <v>0</v>
      </c>
      <c r="R17" s="236">
        <v>14.55</v>
      </c>
      <c r="S17" s="20">
        <v>208.87</v>
      </c>
      <c r="T17" s="20">
        <v>139.99</v>
      </c>
      <c r="U17" s="20">
        <v>4.68</v>
      </c>
      <c r="V17" s="20">
        <v>273.8</v>
      </c>
      <c r="W17" s="20">
        <v>3.0000000000000001E-3</v>
      </c>
      <c r="X17" s="20">
        <v>5.0000000000000001E-3</v>
      </c>
      <c r="Y17" s="46">
        <v>0.02</v>
      </c>
    </row>
    <row r="18" spans="2:25" s="16" customFormat="1" ht="38.25" customHeight="1" x14ac:dyDescent="0.35">
      <c r="B18" s="94"/>
      <c r="C18" s="319"/>
      <c r="D18" s="90">
        <v>107</v>
      </c>
      <c r="E18" s="147" t="s">
        <v>18</v>
      </c>
      <c r="F18" s="137" t="s">
        <v>120</v>
      </c>
      <c r="G18" s="538">
        <v>200</v>
      </c>
      <c r="H18" s="147"/>
      <c r="I18" s="236">
        <v>0.8</v>
      </c>
      <c r="J18" s="20">
        <v>0.2</v>
      </c>
      <c r="K18" s="46">
        <v>23.2</v>
      </c>
      <c r="L18" s="235">
        <v>94.4</v>
      </c>
      <c r="M18" s="236">
        <v>0.02</v>
      </c>
      <c r="N18" s="20"/>
      <c r="O18" s="20">
        <v>4</v>
      </c>
      <c r="P18" s="20">
        <v>0</v>
      </c>
      <c r="Q18" s="21"/>
      <c r="R18" s="236">
        <v>16</v>
      </c>
      <c r="S18" s="20">
        <v>18</v>
      </c>
      <c r="T18" s="20">
        <v>10</v>
      </c>
      <c r="U18" s="20">
        <v>0.4</v>
      </c>
      <c r="V18" s="20"/>
      <c r="W18" s="20"/>
      <c r="X18" s="20"/>
      <c r="Y18" s="46"/>
    </row>
    <row r="19" spans="2:25" s="16" customFormat="1" ht="38.25" customHeight="1" x14ac:dyDescent="0.35">
      <c r="B19" s="94"/>
      <c r="C19" s="319"/>
      <c r="D19" s="330">
        <v>119</v>
      </c>
      <c r="E19" s="147" t="s">
        <v>14</v>
      </c>
      <c r="F19" s="111" t="s">
        <v>19</v>
      </c>
      <c r="G19" s="538">
        <v>20</v>
      </c>
      <c r="H19" s="90"/>
      <c r="I19" s="236">
        <v>1.4</v>
      </c>
      <c r="J19" s="20">
        <v>0.14000000000000001</v>
      </c>
      <c r="K19" s="46">
        <v>8.8000000000000007</v>
      </c>
      <c r="L19" s="235">
        <v>48</v>
      </c>
      <c r="M19" s="236">
        <v>0.02</v>
      </c>
      <c r="N19" s="20">
        <v>6.0000000000000001E-3</v>
      </c>
      <c r="O19" s="20">
        <v>0</v>
      </c>
      <c r="P19" s="20">
        <v>0</v>
      </c>
      <c r="Q19" s="21">
        <v>0</v>
      </c>
      <c r="R19" s="236">
        <v>7.4</v>
      </c>
      <c r="S19" s="20">
        <v>43.6</v>
      </c>
      <c r="T19" s="20">
        <v>13</v>
      </c>
      <c r="U19" s="20">
        <v>0.56000000000000005</v>
      </c>
      <c r="V19" s="20">
        <v>18.600000000000001</v>
      </c>
      <c r="W19" s="20">
        <v>5.9999999999999995E-4</v>
      </c>
      <c r="X19" s="20">
        <v>1E-3</v>
      </c>
      <c r="Y19" s="46">
        <v>0</v>
      </c>
    </row>
    <row r="20" spans="2:25" s="16" customFormat="1" ht="38.25" customHeight="1" x14ac:dyDescent="0.35">
      <c r="B20" s="94"/>
      <c r="C20" s="319"/>
      <c r="D20" s="90">
        <v>120</v>
      </c>
      <c r="E20" s="147" t="s">
        <v>15</v>
      </c>
      <c r="F20" s="111" t="s">
        <v>44</v>
      </c>
      <c r="G20" s="90">
        <v>20</v>
      </c>
      <c r="H20" s="147"/>
      <c r="I20" s="236">
        <v>1.1399999999999999</v>
      </c>
      <c r="J20" s="20">
        <v>0.22</v>
      </c>
      <c r="K20" s="46">
        <v>7.44</v>
      </c>
      <c r="L20" s="363">
        <v>36.26</v>
      </c>
      <c r="M20" s="236">
        <v>0.02</v>
      </c>
      <c r="N20" s="20">
        <v>2.4E-2</v>
      </c>
      <c r="O20" s="20">
        <v>0.08</v>
      </c>
      <c r="P20" s="20">
        <v>0</v>
      </c>
      <c r="Q20" s="21">
        <v>0</v>
      </c>
      <c r="R20" s="236">
        <v>6.8</v>
      </c>
      <c r="S20" s="20">
        <v>24</v>
      </c>
      <c r="T20" s="20">
        <v>8.1999999999999993</v>
      </c>
      <c r="U20" s="20">
        <v>0.46</v>
      </c>
      <c r="V20" s="20">
        <v>73.5</v>
      </c>
      <c r="W20" s="20">
        <v>2E-3</v>
      </c>
      <c r="X20" s="20">
        <v>2E-3</v>
      </c>
      <c r="Y20" s="46">
        <v>1.2E-2</v>
      </c>
    </row>
    <row r="21" spans="2:25" s="16" customFormat="1" ht="38.25" customHeight="1" x14ac:dyDescent="0.35">
      <c r="B21" s="94"/>
      <c r="C21" s="515" t="s">
        <v>69</v>
      </c>
      <c r="D21" s="143"/>
      <c r="E21" s="446"/>
      <c r="F21" s="365" t="s">
        <v>21</v>
      </c>
      <c r="G21" s="422">
        <f>G13+G14+G15+G17+G18+G19+G20</f>
        <v>830</v>
      </c>
      <c r="H21" s="446">
        <f t="shared" ref="H21:Y21" si="1">H13+H14+H15+H17+H18+H19+H20</f>
        <v>0</v>
      </c>
      <c r="I21" s="446">
        <f t="shared" si="1"/>
        <v>34.589999999999996</v>
      </c>
      <c r="J21" s="22">
        <f t="shared" si="1"/>
        <v>26.84</v>
      </c>
      <c r="K21" s="52">
        <f t="shared" si="1"/>
        <v>109.16</v>
      </c>
      <c r="L21" s="732">
        <f t="shared" si="1"/>
        <v>819.54000000000008</v>
      </c>
      <c r="M21" s="446">
        <f t="shared" si="1"/>
        <v>0.43000000000000005</v>
      </c>
      <c r="N21" s="22">
        <f t="shared" si="1"/>
        <v>0.33</v>
      </c>
      <c r="O21" s="22">
        <f t="shared" si="1"/>
        <v>35.089999999999996</v>
      </c>
      <c r="P21" s="22">
        <f t="shared" si="1"/>
        <v>110.5</v>
      </c>
      <c r="Q21" s="52">
        <f t="shared" si="1"/>
        <v>0.02</v>
      </c>
      <c r="R21" s="446">
        <f t="shared" si="1"/>
        <v>126.07</v>
      </c>
      <c r="S21" s="22">
        <f t="shared" si="1"/>
        <v>543.62</v>
      </c>
      <c r="T21" s="22">
        <f t="shared" si="1"/>
        <v>255.88</v>
      </c>
      <c r="U21" s="22">
        <f t="shared" si="1"/>
        <v>14.890000000000002</v>
      </c>
      <c r="V21" s="22">
        <f t="shared" si="1"/>
        <v>1279.4399999999998</v>
      </c>
      <c r="W21" s="22">
        <f t="shared" si="1"/>
        <v>1.7599999999999998E-2</v>
      </c>
      <c r="X21" s="22">
        <f t="shared" si="1"/>
        <v>9.4000000000000004E-3</v>
      </c>
      <c r="Y21" s="422">
        <f t="shared" si="1"/>
        <v>0.14500000000000002</v>
      </c>
    </row>
    <row r="22" spans="2:25" s="16" customFormat="1" ht="38.25" customHeight="1" x14ac:dyDescent="0.35">
      <c r="B22" s="94"/>
      <c r="C22" s="516" t="s">
        <v>70</v>
      </c>
      <c r="D22" s="461"/>
      <c r="E22" s="573"/>
      <c r="F22" s="369" t="s">
        <v>21</v>
      </c>
      <c r="G22" s="608">
        <f>G13+G14+G16+G17+G18+G19+G20</f>
        <v>830</v>
      </c>
      <c r="H22" s="573"/>
      <c r="I22" s="573">
        <f t="shared" ref="I22:Y22" si="2">I13+I14+I16+I17+I18+I19+I20</f>
        <v>35.47</v>
      </c>
      <c r="J22" s="738">
        <f t="shared" si="2"/>
        <v>28.91</v>
      </c>
      <c r="K22" s="62">
        <f t="shared" si="2"/>
        <v>104.97999999999999</v>
      </c>
      <c r="L22" s="739">
        <f t="shared" si="2"/>
        <v>824.71999999999991</v>
      </c>
      <c r="M22" s="573">
        <f t="shared" si="2"/>
        <v>0.42000000000000004</v>
      </c>
      <c r="N22" s="738">
        <f t="shared" si="2"/>
        <v>0.34</v>
      </c>
      <c r="O22" s="738">
        <f t="shared" si="2"/>
        <v>35.339999999999996</v>
      </c>
      <c r="P22" s="738">
        <f t="shared" si="2"/>
        <v>100.5</v>
      </c>
      <c r="Q22" s="62">
        <f t="shared" si="2"/>
        <v>0</v>
      </c>
      <c r="R22" s="573">
        <f t="shared" si="2"/>
        <v>118.22</v>
      </c>
      <c r="S22" s="738">
        <f t="shared" si="2"/>
        <v>564.97</v>
      </c>
      <c r="T22" s="738">
        <f t="shared" si="2"/>
        <v>259.15000000000003</v>
      </c>
      <c r="U22" s="738">
        <f t="shared" si="2"/>
        <v>15.780000000000001</v>
      </c>
      <c r="V22" s="738">
        <f t="shared" si="2"/>
        <v>1361.6999999999998</v>
      </c>
      <c r="W22" s="738">
        <f t="shared" si="2"/>
        <v>1.9599999999999999E-2</v>
      </c>
      <c r="X22" s="738">
        <f t="shared" si="2"/>
        <v>8.8500000000000002E-3</v>
      </c>
      <c r="Y22" s="608">
        <f t="shared" si="2"/>
        <v>0.125</v>
      </c>
    </row>
    <row r="23" spans="2:25" s="16" customFormat="1" ht="38.25" customHeight="1" x14ac:dyDescent="0.35">
      <c r="B23" s="94"/>
      <c r="C23" s="515" t="s">
        <v>69</v>
      </c>
      <c r="D23" s="423"/>
      <c r="E23" s="428"/>
      <c r="F23" s="365" t="s">
        <v>22</v>
      </c>
      <c r="G23" s="668"/>
      <c r="H23" s="428"/>
      <c r="I23" s="733"/>
      <c r="J23" s="734"/>
      <c r="K23" s="735"/>
      <c r="L23" s="736">
        <f>L21/23.5</f>
        <v>34.874042553191494</v>
      </c>
      <c r="M23" s="733"/>
      <c r="N23" s="734"/>
      <c r="O23" s="734"/>
      <c r="P23" s="734"/>
      <c r="Q23" s="737"/>
      <c r="R23" s="733"/>
      <c r="S23" s="734"/>
      <c r="T23" s="734"/>
      <c r="U23" s="734"/>
      <c r="V23" s="734"/>
      <c r="W23" s="734"/>
      <c r="X23" s="734"/>
      <c r="Y23" s="735"/>
    </row>
    <row r="24" spans="2:25" s="16" customFormat="1" ht="38.25" customHeight="1" thickBot="1" x14ac:dyDescent="0.4">
      <c r="B24" s="221"/>
      <c r="C24" s="516" t="s">
        <v>70</v>
      </c>
      <c r="D24" s="145"/>
      <c r="E24" s="488"/>
      <c r="F24" s="370" t="s">
        <v>22</v>
      </c>
      <c r="G24" s="808"/>
      <c r="H24" s="488"/>
      <c r="I24" s="371"/>
      <c r="J24" s="372"/>
      <c r="K24" s="373"/>
      <c r="L24" s="740">
        <f>L22/23.5</f>
        <v>35.094468085106378</v>
      </c>
      <c r="M24" s="371"/>
      <c r="N24" s="372"/>
      <c r="O24" s="372"/>
      <c r="P24" s="372"/>
      <c r="Q24" s="405"/>
      <c r="R24" s="371"/>
      <c r="S24" s="372"/>
      <c r="T24" s="372"/>
      <c r="U24" s="372"/>
      <c r="V24" s="372"/>
      <c r="W24" s="372"/>
      <c r="X24" s="372"/>
      <c r="Y24" s="373"/>
    </row>
    <row r="25" spans="2:25" x14ac:dyDescent="0.35">
      <c r="B25" s="9"/>
      <c r="C25" s="9"/>
      <c r="D25" s="29"/>
      <c r="E25" s="2"/>
      <c r="F25" s="2"/>
      <c r="G25" s="2"/>
      <c r="H25" s="9"/>
      <c r="I25" s="10"/>
      <c r="J25" s="9"/>
      <c r="K25" s="2"/>
      <c r="L25" s="12"/>
      <c r="M25" s="2"/>
      <c r="N25" s="2"/>
      <c r="O25" s="2"/>
    </row>
    <row r="26" spans="2:25" ht="18" x14ac:dyDescent="0.35">
      <c r="E26" s="11"/>
      <c r="F26" s="25"/>
      <c r="G26" s="26"/>
      <c r="H26" s="11"/>
      <c r="I26" s="11"/>
      <c r="J26" s="11"/>
      <c r="K26" s="11"/>
    </row>
    <row r="27" spans="2:25" ht="18" x14ac:dyDescent="0.35">
      <c r="C27" s="582" t="s">
        <v>61</v>
      </c>
      <c r="D27" s="582"/>
      <c r="E27" s="597"/>
      <c r="F27" s="597"/>
      <c r="G27" s="26"/>
      <c r="H27" s="11"/>
      <c r="I27" s="11"/>
      <c r="J27" s="11"/>
      <c r="K27" s="11"/>
    </row>
    <row r="28" spans="2:25" ht="15.5" x14ac:dyDescent="0.35">
      <c r="C28" s="583" t="s">
        <v>62</v>
      </c>
      <c r="D28" s="583"/>
      <c r="E28" s="598"/>
      <c r="F28" s="598"/>
      <c r="G28" s="11"/>
      <c r="H28" s="11"/>
      <c r="I28" s="11"/>
      <c r="J28" s="11"/>
      <c r="K28" s="11"/>
    </row>
    <row r="29" spans="2:25" x14ac:dyDescent="0.35">
      <c r="E29" s="11"/>
      <c r="F29" s="11"/>
      <c r="G29" s="11"/>
      <c r="H29" s="11"/>
      <c r="I29" s="11"/>
      <c r="J29" s="11"/>
      <c r="K29" s="11"/>
    </row>
    <row r="30" spans="2:25" x14ac:dyDescent="0.35">
      <c r="E30" s="11"/>
      <c r="F30" s="11"/>
      <c r="G30" s="11"/>
      <c r="H30" s="11"/>
      <c r="I30" s="11"/>
      <c r="J30" s="11"/>
      <c r="K30" s="11"/>
    </row>
    <row r="31" spans="2:25" x14ac:dyDescent="0.35">
      <c r="E31" s="11"/>
      <c r="F31" s="11"/>
      <c r="G31" s="11"/>
      <c r="H31" s="11"/>
      <c r="I31" s="11"/>
      <c r="J31" s="11"/>
      <c r="K31" s="11"/>
    </row>
    <row r="32" spans="2:25" x14ac:dyDescent="0.35">
      <c r="E32" s="11"/>
      <c r="F32" s="11"/>
      <c r="G32" s="11"/>
      <c r="H32" s="11"/>
      <c r="I32" s="11"/>
      <c r="J32" s="11"/>
      <c r="K32" s="11"/>
    </row>
    <row r="33" spans="5:11" x14ac:dyDescent="0.35">
      <c r="E33" s="11"/>
      <c r="F33" s="11"/>
      <c r="G33" s="11"/>
      <c r="H33" s="11"/>
      <c r="I33" s="11"/>
      <c r="J33" s="11"/>
      <c r="K33" s="11"/>
    </row>
    <row r="34" spans="5:11" x14ac:dyDescent="0.35">
      <c r="E34" s="11"/>
      <c r="F34" s="11"/>
      <c r="G34" s="11"/>
      <c r="H34" s="11"/>
      <c r="I34" s="11"/>
      <c r="J34" s="11"/>
      <c r="K34" s="11"/>
    </row>
  </sheetData>
  <mergeCells count="11">
    <mergeCell ref="M4:Q4"/>
    <mergeCell ref="R4:Y4"/>
    <mergeCell ref="B4:B5"/>
    <mergeCell ref="C4:C5"/>
    <mergeCell ref="D4:D5"/>
    <mergeCell ref="E4:E5"/>
    <mergeCell ref="F4:F5"/>
    <mergeCell ref="G4:G5"/>
    <mergeCell ref="H4:H5"/>
    <mergeCell ref="L4:L5"/>
    <mergeCell ref="I4:K4"/>
  </mergeCells>
  <pageMargins left="0.25" right="0.25" top="0.75" bottom="0.75" header="0.3" footer="0.3"/>
  <pageSetup paperSize="9" scale="3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Y34"/>
  <sheetViews>
    <sheetView topLeftCell="A4" zoomScale="60" zoomScaleNormal="60" workbookViewId="0">
      <selection activeCell="D18" sqref="D18:Y18"/>
    </sheetView>
  </sheetViews>
  <sheetFormatPr defaultRowHeight="14.5" x14ac:dyDescent="0.35"/>
  <cols>
    <col min="2" max="3" width="16.81640625" customWidth="1"/>
    <col min="4" max="4" width="21.81640625" style="5" customWidth="1"/>
    <col min="5" max="5" width="20.81640625" customWidth="1"/>
    <col min="6" max="6" width="54.26953125" customWidth="1"/>
    <col min="7" max="7" width="13.81640625" customWidth="1"/>
    <col min="8" max="8" width="10.81640625" customWidth="1"/>
    <col min="10" max="10" width="11.26953125" customWidth="1"/>
    <col min="11" max="11" width="14.26953125" customWidth="1"/>
    <col min="12" max="12" width="22.81640625" customWidth="1"/>
    <col min="13" max="13" width="11.26953125" customWidth="1"/>
    <col min="23" max="23" width="17.453125" customWidth="1"/>
    <col min="24" max="24" width="12.26953125" customWidth="1"/>
  </cols>
  <sheetData>
    <row r="2" spans="2:25" ht="23" x14ac:dyDescent="0.5">
      <c r="B2" s="553" t="s">
        <v>1</v>
      </c>
      <c r="C2" s="553"/>
      <c r="D2" s="554"/>
      <c r="E2" s="553" t="s">
        <v>3</v>
      </c>
      <c r="F2" s="553"/>
      <c r="G2" s="555" t="s">
        <v>2</v>
      </c>
      <c r="H2" s="554">
        <v>5</v>
      </c>
      <c r="I2" s="6"/>
      <c r="L2" s="8"/>
      <c r="M2" s="7"/>
      <c r="N2" s="1"/>
      <c r="O2" s="2"/>
    </row>
    <row r="3" spans="2:25" ht="15" thickBot="1" x14ac:dyDescent="0.4">
      <c r="B3" s="1"/>
      <c r="C3" s="1"/>
      <c r="D3" s="3"/>
      <c r="E3" s="1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5" s="16" customFormat="1" ht="21.75" customHeight="1" thickBot="1" x14ac:dyDescent="0.4">
      <c r="B4" s="896" t="s">
        <v>0</v>
      </c>
      <c r="C4" s="896"/>
      <c r="D4" s="898" t="s">
        <v>148</v>
      </c>
      <c r="E4" s="896" t="s">
        <v>38</v>
      </c>
      <c r="F4" s="898" t="s">
        <v>37</v>
      </c>
      <c r="G4" s="898" t="s">
        <v>26</v>
      </c>
      <c r="H4" s="898" t="s">
        <v>36</v>
      </c>
      <c r="I4" s="902" t="s">
        <v>23</v>
      </c>
      <c r="J4" s="905"/>
      <c r="K4" s="906"/>
      <c r="L4" s="899" t="s">
        <v>149</v>
      </c>
      <c r="M4" s="893" t="s">
        <v>24</v>
      </c>
      <c r="N4" s="894"/>
      <c r="O4" s="907"/>
      <c r="P4" s="907"/>
      <c r="Q4" s="908"/>
      <c r="R4" s="893" t="s">
        <v>25</v>
      </c>
      <c r="S4" s="894"/>
      <c r="T4" s="894"/>
      <c r="U4" s="894"/>
      <c r="V4" s="894"/>
      <c r="W4" s="894"/>
      <c r="X4" s="894"/>
      <c r="Y4" s="895"/>
    </row>
    <row r="5" spans="2:25" s="16" customFormat="1" ht="48.75" customHeight="1" thickBot="1" x14ac:dyDescent="0.4">
      <c r="B5" s="897"/>
      <c r="C5" s="897"/>
      <c r="D5" s="901"/>
      <c r="E5" s="901"/>
      <c r="F5" s="901"/>
      <c r="G5" s="901"/>
      <c r="H5" s="901"/>
      <c r="I5" s="421" t="s">
        <v>27</v>
      </c>
      <c r="J5" s="792" t="s">
        <v>28</v>
      </c>
      <c r="K5" s="421" t="s">
        <v>29</v>
      </c>
      <c r="L5" s="909"/>
      <c r="M5" s="431" t="s">
        <v>30</v>
      </c>
      <c r="N5" s="68" t="s">
        <v>105</v>
      </c>
      <c r="O5" s="68" t="s">
        <v>31</v>
      </c>
      <c r="P5" s="800" t="s">
        <v>106</v>
      </c>
      <c r="Q5" s="801" t="s">
        <v>107</v>
      </c>
      <c r="R5" s="431" t="s">
        <v>32</v>
      </c>
      <c r="S5" s="68" t="s">
        <v>33</v>
      </c>
      <c r="T5" s="68" t="s">
        <v>34</v>
      </c>
      <c r="U5" s="68" t="s">
        <v>35</v>
      </c>
      <c r="V5" s="68" t="s">
        <v>108</v>
      </c>
      <c r="W5" s="68" t="s">
        <v>109</v>
      </c>
      <c r="X5" s="68" t="s">
        <v>110</v>
      </c>
      <c r="Y5" s="802" t="s">
        <v>111</v>
      </c>
    </row>
    <row r="6" spans="2:25" s="16" customFormat="1" ht="38.25" customHeight="1" x14ac:dyDescent="0.35">
      <c r="B6" s="847" t="s">
        <v>6</v>
      </c>
      <c r="C6" s="866"/>
      <c r="D6" s="133" t="s">
        <v>133</v>
      </c>
      <c r="E6" s="133" t="s">
        <v>18</v>
      </c>
      <c r="F6" s="869" t="s">
        <v>134</v>
      </c>
      <c r="G6" s="133">
        <v>250</v>
      </c>
      <c r="H6" s="579"/>
      <c r="I6" s="302">
        <v>0</v>
      </c>
      <c r="J6" s="49">
        <v>0</v>
      </c>
      <c r="K6" s="50">
        <v>37.5</v>
      </c>
      <c r="L6" s="389">
        <v>150</v>
      </c>
      <c r="M6" s="302"/>
      <c r="N6" s="303"/>
      <c r="O6" s="49"/>
      <c r="P6" s="49"/>
      <c r="Q6" s="50"/>
      <c r="R6" s="302"/>
      <c r="S6" s="49"/>
      <c r="T6" s="49"/>
      <c r="U6" s="49"/>
      <c r="V6" s="49"/>
      <c r="W6" s="49"/>
      <c r="X6" s="49"/>
      <c r="Y6" s="50"/>
    </row>
    <row r="7" spans="2:25" s="16" customFormat="1" ht="39" customHeight="1" x14ac:dyDescent="0.35">
      <c r="B7" s="121"/>
      <c r="C7" s="796"/>
      <c r="D7" s="114">
        <v>78</v>
      </c>
      <c r="E7" s="796" t="s">
        <v>10</v>
      </c>
      <c r="F7" s="870" t="s">
        <v>91</v>
      </c>
      <c r="G7" s="362">
        <v>90</v>
      </c>
      <c r="H7" s="147"/>
      <c r="I7" s="207">
        <v>14.85</v>
      </c>
      <c r="J7" s="15">
        <v>13.32</v>
      </c>
      <c r="K7" s="18">
        <v>5.94</v>
      </c>
      <c r="L7" s="440">
        <v>202.68</v>
      </c>
      <c r="M7" s="207">
        <v>0.06</v>
      </c>
      <c r="N7" s="15">
        <v>0.11</v>
      </c>
      <c r="O7" s="15">
        <v>3.83</v>
      </c>
      <c r="P7" s="15">
        <v>19.5</v>
      </c>
      <c r="Q7" s="18">
        <v>0</v>
      </c>
      <c r="R7" s="207">
        <v>20.58</v>
      </c>
      <c r="S7" s="15">
        <v>74.39</v>
      </c>
      <c r="T7" s="15">
        <v>22.98</v>
      </c>
      <c r="U7" s="15">
        <v>0.95</v>
      </c>
      <c r="V7" s="15">
        <v>204</v>
      </c>
      <c r="W7" s="15">
        <v>3.5999999999999999E-3</v>
      </c>
      <c r="X7" s="15">
        <v>8.9999999999999998E-4</v>
      </c>
      <c r="Y7" s="46">
        <v>0.9</v>
      </c>
    </row>
    <row r="8" spans="2:25" s="16" customFormat="1" ht="39" customHeight="1" x14ac:dyDescent="0.35">
      <c r="B8" s="92"/>
      <c r="C8" s="673"/>
      <c r="D8" s="115">
        <v>65</v>
      </c>
      <c r="E8" s="797" t="s">
        <v>60</v>
      </c>
      <c r="F8" s="281" t="s">
        <v>50</v>
      </c>
      <c r="G8" s="146">
        <v>150</v>
      </c>
      <c r="H8" s="146"/>
      <c r="I8" s="208">
        <v>6.45</v>
      </c>
      <c r="J8" s="13">
        <v>4.05</v>
      </c>
      <c r="K8" s="23">
        <v>40.200000000000003</v>
      </c>
      <c r="L8" s="250">
        <v>223.65</v>
      </c>
      <c r="M8" s="208">
        <v>0.08</v>
      </c>
      <c r="N8" s="13">
        <v>0.02</v>
      </c>
      <c r="O8" s="13">
        <v>0</v>
      </c>
      <c r="P8" s="13">
        <v>30</v>
      </c>
      <c r="Q8" s="23">
        <v>0.11</v>
      </c>
      <c r="R8" s="208">
        <v>13.05</v>
      </c>
      <c r="S8" s="13">
        <v>58.34</v>
      </c>
      <c r="T8" s="13">
        <v>22.53</v>
      </c>
      <c r="U8" s="13">
        <v>1.25</v>
      </c>
      <c r="V8" s="13">
        <v>1.1000000000000001</v>
      </c>
      <c r="W8" s="13">
        <v>0</v>
      </c>
      <c r="X8" s="13">
        <v>0</v>
      </c>
      <c r="Y8" s="46">
        <v>0</v>
      </c>
    </row>
    <row r="9" spans="2:25" s="16" customFormat="1" ht="39" customHeight="1" x14ac:dyDescent="0.35">
      <c r="B9" s="92"/>
      <c r="C9" s="673"/>
      <c r="D9" s="114">
        <v>160</v>
      </c>
      <c r="E9" s="797" t="s">
        <v>59</v>
      </c>
      <c r="F9" s="499" t="s">
        <v>97</v>
      </c>
      <c r="G9" s="798">
        <v>200</v>
      </c>
      <c r="H9" s="146"/>
      <c r="I9" s="207">
        <v>0.4</v>
      </c>
      <c r="J9" s="15">
        <v>0.6</v>
      </c>
      <c r="K9" s="18">
        <v>17.8</v>
      </c>
      <c r="L9" s="440">
        <v>78.599999999999994</v>
      </c>
      <c r="M9" s="207">
        <v>0</v>
      </c>
      <c r="N9" s="15">
        <v>0</v>
      </c>
      <c r="O9" s="15">
        <v>48</v>
      </c>
      <c r="P9" s="15">
        <v>0</v>
      </c>
      <c r="Q9" s="18">
        <v>0</v>
      </c>
      <c r="R9" s="207">
        <v>4.01</v>
      </c>
      <c r="S9" s="15">
        <v>9.17</v>
      </c>
      <c r="T9" s="15">
        <v>1.33</v>
      </c>
      <c r="U9" s="15">
        <v>0.37</v>
      </c>
      <c r="V9" s="15">
        <v>9.3000000000000007</v>
      </c>
      <c r="W9" s="15">
        <v>0</v>
      </c>
      <c r="X9" s="15">
        <v>0</v>
      </c>
      <c r="Y9" s="39">
        <v>0</v>
      </c>
    </row>
    <row r="10" spans="2:25" s="16" customFormat="1" ht="39" customHeight="1" x14ac:dyDescent="0.35">
      <c r="B10" s="92"/>
      <c r="C10" s="673"/>
      <c r="D10" s="116">
        <v>119</v>
      </c>
      <c r="E10" s="673" t="s">
        <v>14</v>
      </c>
      <c r="F10" s="127" t="s">
        <v>51</v>
      </c>
      <c r="G10" s="799">
        <v>20</v>
      </c>
      <c r="H10" s="148"/>
      <c r="I10" s="207">
        <v>1.4</v>
      </c>
      <c r="J10" s="15">
        <v>0.14000000000000001</v>
      </c>
      <c r="K10" s="18">
        <v>8.8000000000000007</v>
      </c>
      <c r="L10" s="440">
        <v>48</v>
      </c>
      <c r="M10" s="207">
        <v>0.02</v>
      </c>
      <c r="N10" s="15">
        <v>6.0000000000000001E-3</v>
      </c>
      <c r="O10" s="15">
        <v>0</v>
      </c>
      <c r="P10" s="15">
        <v>0</v>
      </c>
      <c r="Q10" s="18">
        <v>0</v>
      </c>
      <c r="R10" s="207">
        <v>7.4</v>
      </c>
      <c r="S10" s="15">
        <v>43.6</v>
      </c>
      <c r="T10" s="15">
        <v>13</v>
      </c>
      <c r="U10" s="15">
        <v>0.56000000000000005</v>
      </c>
      <c r="V10" s="15">
        <v>18.600000000000001</v>
      </c>
      <c r="W10" s="15">
        <v>5.9999999999999995E-4</v>
      </c>
      <c r="X10" s="15">
        <v>1E-3</v>
      </c>
      <c r="Y10" s="39">
        <v>0</v>
      </c>
    </row>
    <row r="11" spans="2:25" s="16" customFormat="1" ht="39" customHeight="1" x14ac:dyDescent="0.35">
      <c r="B11" s="92"/>
      <c r="C11" s="673"/>
      <c r="D11" s="113">
        <v>120</v>
      </c>
      <c r="E11" s="673" t="s">
        <v>15</v>
      </c>
      <c r="F11" s="127" t="s">
        <v>44</v>
      </c>
      <c r="G11" s="148">
        <v>20</v>
      </c>
      <c r="H11" s="148"/>
      <c r="I11" s="207">
        <v>1.1399999999999999</v>
      </c>
      <c r="J11" s="15">
        <v>0.22</v>
      </c>
      <c r="K11" s="18">
        <v>7.44</v>
      </c>
      <c r="L11" s="441">
        <v>36.26</v>
      </c>
      <c r="M11" s="236">
        <v>0.02</v>
      </c>
      <c r="N11" s="20">
        <v>2.4E-2</v>
      </c>
      <c r="O11" s="20">
        <v>0.08</v>
      </c>
      <c r="P11" s="20">
        <v>0</v>
      </c>
      <c r="Q11" s="21">
        <v>0</v>
      </c>
      <c r="R11" s="236">
        <v>6.8</v>
      </c>
      <c r="S11" s="20">
        <v>24</v>
      </c>
      <c r="T11" s="20">
        <v>8.1999999999999993</v>
      </c>
      <c r="U11" s="20">
        <v>0.46</v>
      </c>
      <c r="V11" s="20">
        <v>73.5</v>
      </c>
      <c r="W11" s="20">
        <v>2E-3</v>
      </c>
      <c r="X11" s="20">
        <v>2E-3</v>
      </c>
      <c r="Y11" s="46">
        <v>1.2E-2</v>
      </c>
    </row>
    <row r="12" spans="2:25" s="16" customFormat="1" ht="39" customHeight="1" x14ac:dyDescent="0.35">
      <c r="B12" s="121"/>
      <c r="C12" s="867"/>
      <c r="D12" s="114"/>
      <c r="E12" s="796"/>
      <c r="F12" s="266" t="s">
        <v>21</v>
      </c>
      <c r="G12" s="232">
        <f>G6+G7+G8+G9+G10+G11</f>
        <v>730</v>
      </c>
      <c r="H12" s="147"/>
      <c r="I12" s="236">
        <f t="shared" ref="I12:Y12" si="0">I6+I7+I8+I9+I10+I11</f>
        <v>24.24</v>
      </c>
      <c r="J12" s="20">
        <f t="shared" si="0"/>
        <v>18.330000000000002</v>
      </c>
      <c r="K12" s="21">
        <f t="shared" si="0"/>
        <v>117.67999999999999</v>
      </c>
      <c r="L12" s="507">
        <f t="shared" si="0"/>
        <v>739.19</v>
      </c>
      <c r="M12" s="236">
        <f t="shared" si="0"/>
        <v>0.18</v>
      </c>
      <c r="N12" s="20">
        <f t="shared" si="0"/>
        <v>0.16</v>
      </c>
      <c r="O12" s="20">
        <f t="shared" si="0"/>
        <v>51.91</v>
      </c>
      <c r="P12" s="20">
        <f t="shared" si="0"/>
        <v>49.5</v>
      </c>
      <c r="Q12" s="21">
        <f t="shared" si="0"/>
        <v>0.11</v>
      </c>
      <c r="R12" s="236">
        <f t="shared" si="0"/>
        <v>51.839999999999989</v>
      </c>
      <c r="S12" s="20">
        <f t="shared" si="0"/>
        <v>209.5</v>
      </c>
      <c r="T12" s="20">
        <f t="shared" si="0"/>
        <v>68.040000000000006</v>
      </c>
      <c r="U12" s="20">
        <f t="shared" si="0"/>
        <v>3.5900000000000003</v>
      </c>
      <c r="V12" s="20">
        <f t="shared" si="0"/>
        <v>306.5</v>
      </c>
      <c r="W12" s="20">
        <f t="shared" si="0"/>
        <v>6.1999999999999998E-3</v>
      </c>
      <c r="X12" s="20">
        <f t="shared" si="0"/>
        <v>3.8999999999999998E-3</v>
      </c>
      <c r="Y12" s="46">
        <f t="shared" si="0"/>
        <v>0.91200000000000003</v>
      </c>
    </row>
    <row r="13" spans="2:25" s="16" customFormat="1" ht="39" customHeight="1" thickBot="1" x14ac:dyDescent="0.4">
      <c r="B13" s="122"/>
      <c r="C13" s="868"/>
      <c r="D13" s="117"/>
      <c r="E13" s="865"/>
      <c r="F13" s="267" t="s">
        <v>22</v>
      </c>
      <c r="G13" s="171"/>
      <c r="H13" s="171"/>
      <c r="I13" s="210"/>
      <c r="J13" s="131"/>
      <c r="K13" s="195"/>
      <c r="L13" s="508">
        <f>L12/23.5</f>
        <v>31.454893617021281</v>
      </c>
      <c r="M13" s="210"/>
      <c r="N13" s="131"/>
      <c r="O13" s="131"/>
      <c r="P13" s="131"/>
      <c r="Q13" s="195"/>
      <c r="R13" s="210"/>
      <c r="S13" s="131"/>
      <c r="T13" s="131"/>
      <c r="U13" s="131"/>
      <c r="V13" s="131"/>
      <c r="W13" s="131"/>
      <c r="X13" s="131"/>
      <c r="Y13" s="132"/>
    </row>
    <row r="14" spans="2:25" s="16" customFormat="1" ht="39" customHeight="1" x14ac:dyDescent="0.35">
      <c r="B14" s="121" t="s">
        <v>7</v>
      </c>
      <c r="C14" s="337"/>
      <c r="D14" s="477">
        <v>137</v>
      </c>
      <c r="E14" s="842" t="s">
        <v>20</v>
      </c>
      <c r="F14" s="843" t="s">
        <v>153</v>
      </c>
      <c r="G14" s="844">
        <v>100</v>
      </c>
      <c r="H14" s="836"/>
      <c r="I14" s="845">
        <v>0.8</v>
      </c>
      <c r="J14" s="327">
        <v>0.2</v>
      </c>
      <c r="K14" s="328">
        <v>7.5</v>
      </c>
      <c r="L14" s="418">
        <v>38</v>
      </c>
      <c r="M14" s="382">
        <v>0.06</v>
      </c>
      <c r="N14" s="845">
        <v>0.03</v>
      </c>
      <c r="O14" s="327">
        <v>38</v>
      </c>
      <c r="P14" s="327">
        <v>10</v>
      </c>
      <c r="Q14" s="383">
        <v>0</v>
      </c>
      <c r="R14" s="382">
        <v>35</v>
      </c>
      <c r="S14" s="327">
        <v>17</v>
      </c>
      <c r="T14" s="327">
        <v>11</v>
      </c>
      <c r="U14" s="327">
        <v>0.1</v>
      </c>
      <c r="V14" s="327">
        <v>155</v>
      </c>
      <c r="W14" s="327">
        <v>2.9999999999999997E-4</v>
      </c>
      <c r="X14" s="327">
        <v>1E-4</v>
      </c>
      <c r="Y14" s="383">
        <v>0.15</v>
      </c>
    </row>
    <row r="15" spans="2:25" s="16" customFormat="1" ht="39" customHeight="1" x14ac:dyDescent="0.35">
      <c r="B15" s="92"/>
      <c r="C15" s="127"/>
      <c r="D15" s="459">
        <v>32</v>
      </c>
      <c r="E15" s="90" t="s">
        <v>9</v>
      </c>
      <c r="F15" s="137" t="s">
        <v>49</v>
      </c>
      <c r="G15" s="532">
        <v>200</v>
      </c>
      <c r="H15" s="147"/>
      <c r="I15" s="212">
        <v>5.88</v>
      </c>
      <c r="J15" s="75">
        <v>8.82</v>
      </c>
      <c r="K15" s="183">
        <v>9.6</v>
      </c>
      <c r="L15" s="330">
        <v>142.19999999999999</v>
      </c>
      <c r="M15" s="212">
        <v>0.04</v>
      </c>
      <c r="N15" s="75">
        <v>0.08</v>
      </c>
      <c r="O15" s="75">
        <v>2.2400000000000002</v>
      </c>
      <c r="P15" s="75">
        <v>132.44</v>
      </c>
      <c r="Q15" s="76">
        <v>0.06</v>
      </c>
      <c r="R15" s="212">
        <v>32.880000000000003</v>
      </c>
      <c r="S15" s="75">
        <v>83.64</v>
      </c>
      <c r="T15" s="846">
        <v>22.74</v>
      </c>
      <c r="U15" s="75">
        <v>1.44</v>
      </c>
      <c r="V15" s="75">
        <v>320.8</v>
      </c>
      <c r="W15" s="75">
        <v>6.0000000000000001E-3</v>
      </c>
      <c r="X15" s="75">
        <v>0</v>
      </c>
      <c r="Y15" s="183">
        <v>3.5999999999999997E-2</v>
      </c>
    </row>
    <row r="16" spans="2:25" s="16" customFormat="1" ht="39" customHeight="1" x14ac:dyDescent="0.35">
      <c r="B16" s="94"/>
      <c r="C16" s="199"/>
      <c r="D16" s="459">
        <v>182</v>
      </c>
      <c r="E16" s="180" t="s">
        <v>10</v>
      </c>
      <c r="F16" s="318" t="s">
        <v>160</v>
      </c>
      <c r="G16" s="774">
        <v>90</v>
      </c>
      <c r="H16" s="114"/>
      <c r="I16" s="184">
        <v>18.61</v>
      </c>
      <c r="J16" s="75">
        <v>5.33</v>
      </c>
      <c r="K16" s="76">
        <v>2.89</v>
      </c>
      <c r="L16" s="186">
        <v>133.04</v>
      </c>
      <c r="M16" s="184">
        <v>0.1</v>
      </c>
      <c r="N16" s="184">
        <v>0.12</v>
      </c>
      <c r="O16" s="75">
        <v>1.34</v>
      </c>
      <c r="P16" s="75">
        <v>30</v>
      </c>
      <c r="Q16" s="76">
        <v>0.32</v>
      </c>
      <c r="R16" s="212">
        <v>125.75</v>
      </c>
      <c r="S16" s="75">
        <v>245.55199999999999</v>
      </c>
      <c r="T16" s="75">
        <v>56.16</v>
      </c>
      <c r="U16" s="75">
        <v>0.97</v>
      </c>
      <c r="V16" s="75">
        <v>404.63</v>
      </c>
      <c r="W16" s="75">
        <v>0.13800000000000001</v>
      </c>
      <c r="X16" s="75">
        <v>1.494E-2</v>
      </c>
      <c r="Y16" s="183">
        <v>0.65</v>
      </c>
    </row>
    <row r="17" spans="2:25" s="16" customFormat="1" ht="39" customHeight="1" x14ac:dyDescent="0.35">
      <c r="B17" s="94"/>
      <c r="C17" s="199"/>
      <c r="D17" s="459">
        <v>53</v>
      </c>
      <c r="E17" s="222" t="s">
        <v>60</v>
      </c>
      <c r="F17" s="281" t="s">
        <v>56</v>
      </c>
      <c r="G17" s="89">
        <v>150</v>
      </c>
      <c r="H17" s="115"/>
      <c r="I17" s="71">
        <v>3.3</v>
      </c>
      <c r="J17" s="13">
        <v>4.95</v>
      </c>
      <c r="K17" s="23">
        <v>32.25</v>
      </c>
      <c r="L17" s="116">
        <v>186.45</v>
      </c>
      <c r="M17" s="71">
        <v>0.03</v>
      </c>
      <c r="N17" s="71">
        <v>0.03</v>
      </c>
      <c r="O17" s="13">
        <v>0</v>
      </c>
      <c r="P17" s="13">
        <v>18.899999999999999</v>
      </c>
      <c r="Q17" s="23">
        <v>0.08</v>
      </c>
      <c r="R17" s="208">
        <v>4.95</v>
      </c>
      <c r="S17" s="13">
        <v>79.83</v>
      </c>
      <c r="T17" s="31">
        <v>26.52</v>
      </c>
      <c r="U17" s="13">
        <v>0.53</v>
      </c>
      <c r="V17" s="13">
        <v>0.52</v>
      </c>
      <c r="W17" s="13">
        <v>0</v>
      </c>
      <c r="X17" s="13">
        <v>8.0000000000000002E-3</v>
      </c>
      <c r="Y17" s="43">
        <v>2.7E-2</v>
      </c>
    </row>
    <row r="18" spans="2:25" s="16" customFormat="1" ht="39" customHeight="1" x14ac:dyDescent="0.35">
      <c r="B18" s="94"/>
      <c r="C18" s="199"/>
    </row>
    <row r="19" spans="2:25" s="16" customFormat="1" ht="39" customHeight="1" x14ac:dyDescent="0.35">
      <c r="B19" s="94"/>
      <c r="C19" s="199"/>
      <c r="D19" s="126">
        <v>119</v>
      </c>
      <c r="E19" s="151" t="s">
        <v>14</v>
      </c>
      <c r="F19" s="128" t="s">
        <v>51</v>
      </c>
      <c r="G19" s="110">
        <v>45</v>
      </c>
      <c r="H19" s="113"/>
      <c r="I19" s="17">
        <v>3.19</v>
      </c>
      <c r="J19" s="15">
        <v>0.31</v>
      </c>
      <c r="K19" s="18">
        <v>19.89</v>
      </c>
      <c r="L19" s="164">
        <v>108</v>
      </c>
      <c r="M19" s="17">
        <v>0.05</v>
      </c>
      <c r="N19" s="17">
        <v>0.02</v>
      </c>
      <c r="O19" s="15">
        <v>0</v>
      </c>
      <c r="P19" s="15">
        <v>0</v>
      </c>
      <c r="Q19" s="18">
        <v>0</v>
      </c>
      <c r="R19" s="207">
        <v>16.649999999999999</v>
      </c>
      <c r="S19" s="15">
        <v>98.1</v>
      </c>
      <c r="T19" s="15">
        <v>29.25</v>
      </c>
      <c r="U19" s="15">
        <v>1.26</v>
      </c>
      <c r="V19" s="15">
        <v>41.85</v>
      </c>
      <c r="W19" s="15">
        <v>2E-3</v>
      </c>
      <c r="X19" s="15">
        <v>3.0000000000000001E-3</v>
      </c>
      <c r="Y19" s="43">
        <v>0</v>
      </c>
    </row>
    <row r="20" spans="2:25" s="16" customFormat="1" ht="39" customHeight="1" x14ac:dyDescent="0.35">
      <c r="B20" s="94"/>
      <c r="C20" s="199"/>
      <c r="D20" s="124">
        <v>120</v>
      </c>
      <c r="E20" s="178" t="s">
        <v>15</v>
      </c>
      <c r="F20" s="185" t="s">
        <v>44</v>
      </c>
      <c r="G20" s="114">
        <v>40</v>
      </c>
      <c r="H20" s="319"/>
      <c r="I20" s="19">
        <v>2.64</v>
      </c>
      <c r="J20" s="20">
        <v>0.48</v>
      </c>
      <c r="K20" s="21">
        <v>16.079999999999998</v>
      </c>
      <c r="L20" s="167">
        <v>79.2</v>
      </c>
      <c r="M20" s="17">
        <v>7.0000000000000007E-2</v>
      </c>
      <c r="N20" s="17">
        <v>0.03</v>
      </c>
      <c r="O20" s="15">
        <v>0</v>
      </c>
      <c r="P20" s="15">
        <v>0</v>
      </c>
      <c r="Q20" s="18">
        <v>0</v>
      </c>
      <c r="R20" s="207">
        <v>11.6</v>
      </c>
      <c r="S20" s="15">
        <v>60</v>
      </c>
      <c r="T20" s="15">
        <v>18.8</v>
      </c>
      <c r="U20" s="15">
        <v>1.56</v>
      </c>
      <c r="V20" s="15">
        <v>94</v>
      </c>
      <c r="W20" s="15">
        <v>1.6999999999999999E-3</v>
      </c>
      <c r="X20" s="15">
        <v>2.2000000000000001E-3</v>
      </c>
      <c r="Y20" s="39">
        <v>0.01</v>
      </c>
    </row>
    <row r="21" spans="2:25" s="16" customFormat="1" ht="39" customHeight="1" x14ac:dyDescent="0.35">
      <c r="B21" s="94"/>
      <c r="C21" s="199"/>
      <c r="D21" s="606"/>
      <c r="E21" s="214"/>
      <c r="F21" s="266" t="s">
        <v>21</v>
      </c>
      <c r="G21" s="273">
        <f>SUM(G14:G20)</f>
        <v>625</v>
      </c>
      <c r="H21" s="113"/>
      <c r="I21" s="24">
        <f>SUM(I15:I20)</f>
        <v>33.619999999999997</v>
      </c>
      <c r="J21" s="14">
        <f>SUM(J15:J20)</f>
        <v>19.89</v>
      </c>
      <c r="K21" s="106">
        <f>SUM(K15:K20)</f>
        <v>80.709999999999994</v>
      </c>
      <c r="L21" s="340">
        <f>L14+L15+L16+L17+'2 день'!L23+L19+L20</f>
        <v>763.69</v>
      </c>
      <c r="M21" s="24">
        <f t="shared" ref="M21:Y21" si="1">SUM(M15:M20)</f>
        <v>0.29000000000000004</v>
      </c>
      <c r="N21" s="24">
        <f t="shared" si="1"/>
        <v>0.28000000000000003</v>
      </c>
      <c r="O21" s="14">
        <f t="shared" si="1"/>
        <v>3.58</v>
      </c>
      <c r="P21" s="14">
        <f t="shared" si="1"/>
        <v>181.34</v>
      </c>
      <c r="Q21" s="106">
        <f t="shared" si="1"/>
        <v>0.46</v>
      </c>
      <c r="R21" s="173">
        <f t="shared" si="1"/>
        <v>191.82999999999998</v>
      </c>
      <c r="S21" s="14">
        <f t="shared" si="1"/>
        <v>567.12199999999996</v>
      </c>
      <c r="T21" s="14">
        <f t="shared" si="1"/>
        <v>153.47</v>
      </c>
      <c r="U21" s="14">
        <f t="shared" si="1"/>
        <v>5.76</v>
      </c>
      <c r="V21" s="14">
        <f t="shared" si="1"/>
        <v>861.80000000000007</v>
      </c>
      <c r="W21" s="14">
        <f t="shared" si="1"/>
        <v>0.14770000000000003</v>
      </c>
      <c r="X21" s="14">
        <f t="shared" si="1"/>
        <v>2.8140000000000002E-2</v>
      </c>
      <c r="Y21" s="44">
        <f t="shared" si="1"/>
        <v>0.72300000000000009</v>
      </c>
    </row>
    <row r="22" spans="2:25" s="16" customFormat="1" ht="39" customHeight="1" thickBot="1" x14ac:dyDescent="0.4">
      <c r="B22" s="221"/>
      <c r="C22" s="257"/>
      <c r="D22" s="607"/>
      <c r="E22" s="268"/>
      <c r="F22" s="267" t="s">
        <v>22</v>
      </c>
      <c r="G22" s="268"/>
      <c r="H22" s="257"/>
      <c r="I22" s="256"/>
      <c r="J22" s="40"/>
      <c r="K22" s="259"/>
      <c r="L22" s="169">
        <f>L21/23.5</f>
        <v>32.497446808510638</v>
      </c>
      <c r="M22" s="256"/>
      <c r="N22" s="256"/>
      <c r="O22" s="40"/>
      <c r="P22" s="40"/>
      <c r="Q22" s="259"/>
      <c r="R22" s="260"/>
      <c r="S22" s="40"/>
      <c r="T22" s="40"/>
      <c r="U22" s="40"/>
      <c r="V22" s="40"/>
      <c r="W22" s="40"/>
      <c r="X22" s="40"/>
      <c r="Y22" s="41"/>
    </row>
    <row r="23" spans="2:25" x14ac:dyDescent="0.35">
      <c r="B23" s="2"/>
      <c r="C23" s="2"/>
      <c r="D23" s="4"/>
      <c r="E23" s="2"/>
      <c r="F23" s="2"/>
      <c r="G23" s="2"/>
      <c r="H23" s="9"/>
      <c r="I23" s="10"/>
      <c r="J23" s="9"/>
      <c r="K23" s="2"/>
      <c r="L23" s="12"/>
      <c r="M23" s="2"/>
      <c r="N23" s="2"/>
      <c r="O23" s="2"/>
    </row>
    <row r="27" spans="2:25" ht="31" x14ac:dyDescent="0.35">
      <c r="D27" s="462">
        <v>216</v>
      </c>
      <c r="E27" s="110" t="s">
        <v>18</v>
      </c>
      <c r="F27" s="316" t="s">
        <v>118</v>
      </c>
      <c r="G27" s="124">
        <v>200</v>
      </c>
      <c r="H27" s="223"/>
      <c r="I27" s="207">
        <v>0.26</v>
      </c>
      <c r="J27" s="15">
        <v>0</v>
      </c>
      <c r="K27" s="39">
        <v>15.46</v>
      </c>
      <c r="L27" s="215">
        <v>62</v>
      </c>
      <c r="M27" s="236">
        <v>0</v>
      </c>
      <c r="N27" s="20">
        <v>0</v>
      </c>
      <c r="O27" s="20">
        <v>4.4000000000000004</v>
      </c>
      <c r="P27" s="20">
        <v>0</v>
      </c>
      <c r="Q27" s="21">
        <v>0</v>
      </c>
      <c r="R27" s="236">
        <v>0.4</v>
      </c>
      <c r="S27" s="20">
        <v>0</v>
      </c>
      <c r="T27" s="20">
        <v>0</v>
      </c>
      <c r="U27" s="20">
        <v>0.04</v>
      </c>
      <c r="V27" s="20">
        <v>0.36</v>
      </c>
      <c r="W27" s="20">
        <v>0</v>
      </c>
      <c r="X27" s="20">
        <v>0</v>
      </c>
      <c r="Y27" s="46">
        <v>0</v>
      </c>
    </row>
    <row r="31" spans="2:25" x14ac:dyDescent="0.35">
      <c r="E31" s="11"/>
      <c r="F31" s="11"/>
      <c r="G31" s="11"/>
      <c r="H31" s="11"/>
      <c r="I31" s="11"/>
      <c r="J31" s="11"/>
      <c r="K31" s="11"/>
    </row>
    <row r="32" spans="2:25" x14ac:dyDescent="0.35">
      <c r="E32" s="11"/>
      <c r="F32" s="11"/>
      <c r="G32" s="11"/>
      <c r="H32" s="11"/>
      <c r="I32" s="11"/>
      <c r="J32" s="11"/>
      <c r="K32" s="11"/>
    </row>
    <row r="33" spans="5:11" x14ac:dyDescent="0.35">
      <c r="E33" s="11"/>
      <c r="F33" s="11"/>
      <c r="G33" s="11"/>
      <c r="H33" s="11"/>
      <c r="I33" s="11"/>
      <c r="J33" s="11"/>
      <c r="K33" s="11"/>
    </row>
    <row r="34" spans="5:11" x14ac:dyDescent="0.35">
      <c r="E34" s="11"/>
      <c r="F34" s="11"/>
      <c r="G34" s="11"/>
      <c r="H34" s="11"/>
      <c r="I34" s="11"/>
      <c r="J34" s="11"/>
      <c r="K34" s="11"/>
    </row>
  </sheetData>
  <mergeCells count="11">
    <mergeCell ref="I4:K4"/>
    <mergeCell ref="M4:Q4"/>
    <mergeCell ref="R4:Y4"/>
    <mergeCell ref="B4:B5"/>
    <mergeCell ref="C4:C5"/>
    <mergeCell ref="D4:D5"/>
    <mergeCell ref="E4:E5"/>
    <mergeCell ref="F4:F5"/>
    <mergeCell ref="G4:G5"/>
    <mergeCell ref="H4:H5"/>
    <mergeCell ref="L4:L5"/>
  </mergeCells>
  <pageMargins left="0.25" right="0.25" top="0.75" bottom="0.75" header="0.3" footer="0.3"/>
  <pageSetup paperSize="9" scale="4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B2:AV33"/>
  <sheetViews>
    <sheetView topLeftCell="C1" zoomScale="70" zoomScaleNormal="70" workbookViewId="0">
      <selection activeCell="D14" sqref="D14:Y14"/>
    </sheetView>
  </sheetViews>
  <sheetFormatPr defaultRowHeight="14.5" x14ac:dyDescent="0.35"/>
  <cols>
    <col min="2" max="3" width="16.81640625" customWidth="1"/>
    <col min="4" max="4" width="15.7265625" style="5" customWidth="1"/>
    <col min="5" max="5" width="20.81640625" customWidth="1"/>
    <col min="6" max="6" width="54.26953125" customWidth="1"/>
    <col min="7" max="7" width="13.81640625" customWidth="1"/>
    <col min="8" max="8" width="10.81640625" customWidth="1"/>
    <col min="10" max="10" width="11.26953125" customWidth="1"/>
    <col min="11" max="11" width="12.81640625" customWidth="1"/>
    <col min="12" max="12" width="20.7265625" customWidth="1"/>
    <col min="13" max="13" width="11.26953125" customWidth="1"/>
  </cols>
  <sheetData>
    <row r="2" spans="2:48" ht="23" x14ac:dyDescent="0.5">
      <c r="B2" s="553" t="s">
        <v>1</v>
      </c>
      <c r="C2" s="553"/>
      <c r="D2" s="554"/>
      <c r="E2" s="553" t="s">
        <v>3</v>
      </c>
      <c r="F2" s="553"/>
      <c r="G2" s="555" t="s">
        <v>2</v>
      </c>
      <c r="H2" s="554">
        <v>6</v>
      </c>
      <c r="I2" s="6"/>
      <c r="L2" s="8"/>
      <c r="M2" s="7"/>
      <c r="N2" s="1"/>
      <c r="O2" s="2"/>
    </row>
    <row r="3" spans="2:48" ht="15" thickBot="1" x14ac:dyDescent="0.4">
      <c r="B3" s="1"/>
      <c r="C3" s="1"/>
      <c r="D3" s="3"/>
      <c r="E3" s="1"/>
      <c r="F3" s="1"/>
      <c r="G3" s="1"/>
      <c r="H3" s="1"/>
      <c r="I3" s="1"/>
      <c r="J3" s="1"/>
      <c r="K3" s="1"/>
      <c r="L3" s="1"/>
      <c r="M3" s="1"/>
      <c r="N3" s="1"/>
      <c r="O3" s="2"/>
    </row>
    <row r="4" spans="2:48" s="16" customFormat="1" ht="21.75" customHeight="1" thickBot="1" x14ac:dyDescent="0.4">
      <c r="B4" s="896" t="s">
        <v>0</v>
      </c>
      <c r="C4" s="896"/>
      <c r="D4" s="899" t="s">
        <v>148</v>
      </c>
      <c r="E4" s="910" t="s">
        <v>38</v>
      </c>
      <c r="F4" s="899" t="s">
        <v>37</v>
      </c>
      <c r="G4" s="899" t="s">
        <v>26</v>
      </c>
      <c r="H4" s="899" t="s">
        <v>36</v>
      </c>
      <c r="I4" s="902" t="s">
        <v>23</v>
      </c>
      <c r="J4" s="903"/>
      <c r="K4" s="904"/>
      <c r="L4" s="899" t="s">
        <v>149</v>
      </c>
      <c r="M4" s="889" t="s">
        <v>24</v>
      </c>
      <c r="N4" s="890"/>
      <c r="O4" s="891"/>
      <c r="P4" s="891"/>
      <c r="Q4" s="892"/>
      <c r="R4" s="902" t="s">
        <v>25</v>
      </c>
      <c r="S4" s="905"/>
      <c r="T4" s="905"/>
      <c r="U4" s="905"/>
      <c r="V4" s="905"/>
      <c r="W4" s="905"/>
      <c r="X4" s="905"/>
      <c r="Y4" s="906"/>
    </row>
    <row r="5" spans="2:48" s="16" customFormat="1" ht="28.5" customHeight="1" thickBot="1" x14ac:dyDescent="0.4">
      <c r="B5" s="897"/>
      <c r="C5" s="901"/>
      <c r="D5" s="900"/>
      <c r="E5" s="900"/>
      <c r="F5" s="900"/>
      <c r="G5" s="900"/>
      <c r="H5" s="900"/>
      <c r="I5" s="108" t="s">
        <v>27</v>
      </c>
      <c r="J5" s="410" t="s">
        <v>28</v>
      </c>
      <c r="K5" s="523" t="s">
        <v>29</v>
      </c>
      <c r="L5" s="900"/>
      <c r="M5" s="314" t="s">
        <v>30</v>
      </c>
      <c r="N5" s="314" t="s">
        <v>105</v>
      </c>
      <c r="O5" s="314" t="s">
        <v>31</v>
      </c>
      <c r="P5" s="409" t="s">
        <v>106</v>
      </c>
      <c r="Q5" s="314" t="s">
        <v>107</v>
      </c>
      <c r="R5" s="314" t="s">
        <v>32</v>
      </c>
      <c r="S5" s="314" t="s">
        <v>33</v>
      </c>
      <c r="T5" s="314" t="s">
        <v>34</v>
      </c>
      <c r="U5" s="314" t="s">
        <v>35</v>
      </c>
      <c r="V5" s="314" t="s">
        <v>108</v>
      </c>
      <c r="W5" s="314" t="s">
        <v>109</v>
      </c>
      <c r="X5" s="314" t="s">
        <v>110</v>
      </c>
      <c r="Y5" s="410" t="s">
        <v>111</v>
      </c>
    </row>
    <row r="6" spans="2:48" s="16" customFormat="1" ht="19.5" customHeight="1" x14ac:dyDescent="0.35">
      <c r="B6" s="586" t="s">
        <v>6</v>
      </c>
      <c r="C6" s="118"/>
      <c r="D6" s="443">
        <v>24</v>
      </c>
      <c r="E6" s="118" t="s">
        <v>8</v>
      </c>
      <c r="F6" s="364" t="s">
        <v>103</v>
      </c>
      <c r="G6" s="118">
        <v>150</v>
      </c>
      <c r="H6" s="261"/>
      <c r="I6" s="226">
        <v>0.6</v>
      </c>
      <c r="J6" s="37">
        <v>0</v>
      </c>
      <c r="K6" s="42">
        <v>16.95</v>
      </c>
      <c r="L6" s="290">
        <v>69</v>
      </c>
      <c r="M6" s="47">
        <v>0.01</v>
      </c>
      <c r="N6" s="47">
        <v>0.03</v>
      </c>
      <c r="O6" s="35">
        <v>19.5</v>
      </c>
      <c r="P6" s="35">
        <v>0</v>
      </c>
      <c r="Q6" s="48">
        <v>0</v>
      </c>
      <c r="R6" s="226">
        <v>24</v>
      </c>
      <c r="S6" s="37">
        <v>16.5</v>
      </c>
      <c r="T6" s="37">
        <v>13.5</v>
      </c>
      <c r="U6" s="37">
        <v>3.3</v>
      </c>
      <c r="V6" s="37">
        <v>417</v>
      </c>
      <c r="W6" s="37">
        <v>3.0000000000000001E-3</v>
      </c>
      <c r="X6" s="37">
        <v>5.0000000000000001E-4</v>
      </c>
      <c r="Y6" s="38">
        <v>1.4999999999999999E-2</v>
      </c>
    </row>
    <row r="7" spans="2:48" s="16" customFormat="1" ht="26.25" customHeight="1" x14ac:dyDescent="0.35">
      <c r="B7" s="586"/>
      <c r="C7" s="113"/>
      <c r="D7" s="459">
        <v>67</v>
      </c>
      <c r="E7" s="114" t="s">
        <v>58</v>
      </c>
      <c r="F7" s="111" t="s">
        <v>144</v>
      </c>
      <c r="G7" s="114">
        <v>150</v>
      </c>
      <c r="H7" s="90"/>
      <c r="I7" s="236">
        <v>18.75</v>
      </c>
      <c r="J7" s="20">
        <v>19.5</v>
      </c>
      <c r="K7" s="46">
        <v>2.7</v>
      </c>
      <c r="L7" s="167">
        <v>261.45</v>
      </c>
      <c r="M7" s="236">
        <v>7.0000000000000007E-2</v>
      </c>
      <c r="N7" s="19">
        <v>0.56999999999999995</v>
      </c>
      <c r="O7" s="20">
        <v>0.61</v>
      </c>
      <c r="P7" s="20">
        <v>390</v>
      </c>
      <c r="Q7" s="21">
        <v>2.66</v>
      </c>
      <c r="R7" s="236">
        <v>268.68</v>
      </c>
      <c r="S7" s="20">
        <v>323.68</v>
      </c>
      <c r="T7" s="20">
        <v>23.86</v>
      </c>
      <c r="U7" s="20">
        <v>2.74</v>
      </c>
      <c r="V7" s="20">
        <v>213.9</v>
      </c>
      <c r="W7" s="20">
        <v>3.0000000000000001E-3</v>
      </c>
      <c r="X7" s="20">
        <v>3.5000000000000003E-2</v>
      </c>
      <c r="Y7" s="183">
        <v>0</v>
      </c>
    </row>
    <row r="8" spans="2:48" s="16" customFormat="1" ht="23.25" customHeight="1" x14ac:dyDescent="0.35">
      <c r="B8" s="586"/>
      <c r="C8" s="113"/>
      <c r="D8" s="459">
        <v>116</v>
      </c>
      <c r="E8" s="90" t="s">
        <v>59</v>
      </c>
      <c r="F8" s="111" t="s">
        <v>85</v>
      </c>
      <c r="G8" s="90">
        <v>200</v>
      </c>
      <c r="H8" s="114"/>
      <c r="I8" s="17">
        <v>3.2</v>
      </c>
      <c r="J8" s="15">
        <v>3.2</v>
      </c>
      <c r="K8" s="18">
        <v>14.6</v>
      </c>
      <c r="L8" s="164">
        <v>100.8</v>
      </c>
      <c r="M8" s="17">
        <v>6.5</v>
      </c>
      <c r="N8" s="15">
        <v>0.32</v>
      </c>
      <c r="O8" s="15">
        <v>1.08</v>
      </c>
      <c r="P8" s="15">
        <v>40</v>
      </c>
      <c r="Q8" s="18">
        <v>0.1</v>
      </c>
      <c r="R8" s="207">
        <v>178.44</v>
      </c>
      <c r="S8" s="15">
        <v>136.9</v>
      </c>
      <c r="T8" s="15">
        <v>25.2</v>
      </c>
      <c r="U8" s="15">
        <v>0.42</v>
      </c>
      <c r="V8" s="15">
        <v>319.2</v>
      </c>
      <c r="W8" s="15">
        <v>1.6E-2</v>
      </c>
      <c r="X8" s="15">
        <v>4.0000000000000001E-3</v>
      </c>
      <c r="Y8" s="39">
        <v>0.04</v>
      </c>
    </row>
    <row r="9" spans="2:48" s="16" customFormat="1" ht="23.25" customHeight="1" x14ac:dyDescent="0.35">
      <c r="B9" s="586"/>
      <c r="C9" s="113"/>
      <c r="D9" s="126">
        <v>121</v>
      </c>
      <c r="E9" s="110" t="s">
        <v>14</v>
      </c>
      <c r="F9" s="316" t="s">
        <v>47</v>
      </c>
      <c r="G9" s="542">
        <v>30</v>
      </c>
      <c r="H9" s="113"/>
      <c r="I9" s="17">
        <v>2.16</v>
      </c>
      <c r="J9" s="15">
        <v>0.81</v>
      </c>
      <c r="K9" s="18">
        <v>14.73</v>
      </c>
      <c r="L9" s="164">
        <v>75.66</v>
      </c>
      <c r="M9" s="17">
        <v>0.04</v>
      </c>
      <c r="N9" s="17">
        <v>0.01</v>
      </c>
      <c r="O9" s="15">
        <v>0</v>
      </c>
      <c r="P9" s="15">
        <v>0</v>
      </c>
      <c r="Q9" s="18">
        <v>0</v>
      </c>
      <c r="R9" s="207">
        <v>7.5</v>
      </c>
      <c r="S9" s="15">
        <v>24.6</v>
      </c>
      <c r="T9" s="15">
        <v>9.9</v>
      </c>
      <c r="U9" s="15">
        <v>0.45</v>
      </c>
      <c r="V9" s="15">
        <v>27.6</v>
      </c>
      <c r="W9" s="15">
        <v>0</v>
      </c>
      <c r="X9" s="15">
        <v>0</v>
      </c>
      <c r="Y9" s="39">
        <v>0</v>
      </c>
    </row>
    <row r="10" spans="2:48" s="16" customFormat="1" ht="23.25" customHeight="1" x14ac:dyDescent="0.35">
      <c r="B10" s="586"/>
      <c r="C10" s="113"/>
      <c r="D10" s="125">
        <v>120</v>
      </c>
      <c r="E10" s="110" t="s">
        <v>15</v>
      </c>
      <c r="F10" s="578" t="s">
        <v>44</v>
      </c>
      <c r="G10" s="110">
        <v>20</v>
      </c>
      <c r="H10" s="113"/>
      <c r="I10" s="17">
        <v>1.1399999999999999</v>
      </c>
      <c r="J10" s="15">
        <v>0.22</v>
      </c>
      <c r="K10" s="18">
        <v>7.44</v>
      </c>
      <c r="L10" s="165">
        <v>36.26</v>
      </c>
      <c r="M10" s="19">
        <v>0.02</v>
      </c>
      <c r="N10" s="20">
        <v>2.4E-2</v>
      </c>
      <c r="O10" s="20">
        <v>0.08</v>
      </c>
      <c r="P10" s="20">
        <v>0</v>
      </c>
      <c r="Q10" s="21">
        <v>0</v>
      </c>
      <c r="R10" s="236">
        <v>6.8</v>
      </c>
      <c r="S10" s="20">
        <v>24</v>
      </c>
      <c r="T10" s="20">
        <v>8.1999999999999993</v>
      </c>
      <c r="U10" s="20">
        <v>0.46</v>
      </c>
      <c r="V10" s="20">
        <v>73.5</v>
      </c>
      <c r="W10" s="20">
        <v>2E-3</v>
      </c>
      <c r="X10" s="20">
        <v>2E-3</v>
      </c>
      <c r="Y10" s="46">
        <v>1.2E-2</v>
      </c>
    </row>
    <row r="11" spans="2:48" s="16" customFormat="1" ht="24" customHeight="1" x14ac:dyDescent="0.35">
      <c r="B11" s="586"/>
      <c r="C11" s="113"/>
      <c r="D11" s="613"/>
      <c r="E11" s="89"/>
      <c r="F11" s="135" t="s">
        <v>21</v>
      </c>
      <c r="G11" s="619">
        <f>SUM(G6:G10)</f>
        <v>550</v>
      </c>
      <c r="H11" s="115"/>
      <c r="I11" s="287">
        <f t="shared" ref="I11:Y11" si="0">SUM(I6:I10)</f>
        <v>25.85</v>
      </c>
      <c r="J11" s="287">
        <f t="shared" si="0"/>
        <v>23.729999999999997</v>
      </c>
      <c r="K11" s="473">
        <f t="shared" si="0"/>
        <v>56.42</v>
      </c>
      <c r="L11" s="501">
        <f t="shared" si="0"/>
        <v>543.16999999999996</v>
      </c>
      <c r="M11" s="287">
        <f t="shared" si="0"/>
        <v>6.64</v>
      </c>
      <c r="N11" s="287">
        <f t="shared" si="0"/>
        <v>0.95399999999999996</v>
      </c>
      <c r="O11" s="287">
        <f t="shared" si="0"/>
        <v>21.269999999999996</v>
      </c>
      <c r="P11" s="287">
        <f t="shared" si="0"/>
        <v>430</v>
      </c>
      <c r="Q11" s="473">
        <f t="shared" si="0"/>
        <v>2.7600000000000002</v>
      </c>
      <c r="R11" s="292">
        <f t="shared" si="0"/>
        <v>485.42</v>
      </c>
      <c r="S11" s="287">
        <f t="shared" si="0"/>
        <v>525.68000000000006</v>
      </c>
      <c r="T11" s="287">
        <f t="shared" si="0"/>
        <v>80.660000000000011</v>
      </c>
      <c r="U11" s="287">
        <f t="shared" si="0"/>
        <v>7.37</v>
      </c>
      <c r="V11" s="287">
        <f t="shared" si="0"/>
        <v>1051.1999999999998</v>
      </c>
      <c r="W11" s="287">
        <f t="shared" si="0"/>
        <v>2.4E-2</v>
      </c>
      <c r="X11" s="287">
        <f t="shared" si="0"/>
        <v>4.1500000000000009E-2</v>
      </c>
      <c r="Y11" s="474">
        <f t="shared" si="0"/>
        <v>6.7000000000000004E-2</v>
      </c>
    </row>
    <row r="12" spans="2:48" s="34" customFormat="1" ht="24" customHeight="1" thickBot="1" x14ac:dyDescent="0.4">
      <c r="B12" s="587"/>
      <c r="C12" s="304"/>
      <c r="D12" s="616"/>
      <c r="E12" s="286"/>
      <c r="F12" s="136" t="s">
        <v>22</v>
      </c>
      <c r="G12" s="286"/>
      <c r="H12" s="285"/>
      <c r="I12" s="288"/>
      <c r="J12" s="283"/>
      <c r="K12" s="289"/>
      <c r="L12" s="291">
        <f>L11/23.5</f>
        <v>23.113617021276593</v>
      </c>
      <c r="M12" s="288"/>
      <c r="N12" s="283"/>
      <c r="O12" s="283"/>
      <c r="P12" s="283"/>
      <c r="Q12" s="289"/>
      <c r="R12" s="293"/>
      <c r="S12" s="283"/>
      <c r="T12" s="283"/>
      <c r="U12" s="283"/>
      <c r="V12" s="283"/>
      <c r="W12" s="283"/>
      <c r="X12" s="283"/>
      <c r="Y12" s="284"/>
      <c r="Z12" s="107"/>
      <c r="AA12" s="107"/>
      <c r="AB12" s="107"/>
      <c r="AC12" s="107"/>
      <c r="AD12" s="107"/>
      <c r="AE12" s="107"/>
      <c r="AF12" s="107"/>
      <c r="AG12" s="107"/>
      <c r="AH12" s="107"/>
      <c r="AI12" s="107"/>
      <c r="AJ12" s="107"/>
      <c r="AK12" s="107"/>
      <c r="AL12" s="107"/>
      <c r="AM12" s="107"/>
      <c r="AN12" s="107"/>
      <c r="AO12" s="107"/>
      <c r="AP12" s="107"/>
      <c r="AQ12" s="107"/>
      <c r="AR12" s="107"/>
      <c r="AS12" s="107"/>
      <c r="AT12" s="107"/>
      <c r="AU12" s="107"/>
      <c r="AV12" s="107"/>
    </row>
    <row r="13" spans="2:48" s="16" customFormat="1" ht="26.5" customHeight="1" x14ac:dyDescent="0.35">
      <c r="B13" s="585" t="s">
        <v>7</v>
      </c>
      <c r="C13" s="848"/>
      <c r="D13" s="244">
        <v>9</v>
      </c>
      <c r="E13" s="245" t="s">
        <v>20</v>
      </c>
      <c r="F13" s="537" t="s">
        <v>84</v>
      </c>
      <c r="G13" s="682">
        <v>60</v>
      </c>
      <c r="H13" s="244"/>
      <c r="I13" s="36">
        <v>1.26</v>
      </c>
      <c r="J13" s="37">
        <v>4.26</v>
      </c>
      <c r="K13" s="42">
        <v>7.26</v>
      </c>
      <c r="L13" s="166">
        <v>72.48</v>
      </c>
      <c r="M13" s="36">
        <v>0.02</v>
      </c>
      <c r="N13" s="36">
        <v>0</v>
      </c>
      <c r="O13" s="37">
        <v>9.8699999999999992</v>
      </c>
      <c r="P13" s="37">
        <v>0</v>
      </c>
      <c r="Q13" s="42">
        <v>0</v>
      </c>
      <c r="R13" s="226">
        <v>30.16</v>
      </c>
      <c r="S13" s="37">
        <v>38.72</v>
      </c>
      <c r="T13" s="37">
        <v>19.489999999999998</v>
      </c>
      <c r="U13" s="37">
        <v>1.1100000000000001</v>
      </c>
      <c r="V13" s="37">
        <v>11.86</v>
      </c>
      <c r="W13" s="37">
        <v>0</v>
      </c>
      <c r="X13" s="37">
        <v>0</v>
      </c>
      <c r="Y13" s="38">
        <v>0</v>
      </c>
      <c r="Z13" s="72"/>
      <c r="AA13" s="72"/>
      <c r="AB13" s="72"/>
      <c r="AC13" s="72"/>
      <c r="AD13" s="72"/>
      <c r="AE13" s="72"/>
      <c r="AF13" s="72"/>
      <c r="AG13" s="72"/>
      <c r="AH13" s="72"/>
      <c r="AI13" s="72"/>
      <c r="AJ13" s="72"/>
      <c r="AK13" s="72"/>
      <c r="AL13" s="72"/>
      <c r="AM13" s="72"/>
      <c r="AN13" s="72"/>
      <c r="AO13" s="72"/>
      <c r="AP13" s="72"/>
      <c r="AQ13" s="72"/>
      <c r="AR13" s="72"/>
      <c r="AS13" s="72"/>
      <c r="AT13" s="72"/>
      <c r="AU13" s="72"/>
      <c r="AV13" s="72"/>
    </row>
    <row r="14" spans="2:48" s="16" customFormat="1" ht="26.5" customHeight="1" x14ac:dyDescent="0.35">
      <c r="B14" s="586"/>
      <c r="C14" s="148"/>
      <c r="D14" s="115">
        <v>236</v>
      </c>
      <c r="E14" s="125" t="s">
        <v>9</v>
      </c>
      <c r="F14" s="336" t="s">
        <v>184</v>
      </c>
      <c r="G14" s="540">
        <v>200</v>
      </c>
      <c r="H14" s="89"/>
      <c r="I14" s="208">
        <v>4.87</v>
      </c>
      <c r="J14" s="13">
        <v>4.7699999999999996</v>
      </c>
      <c r="K14" s="43">
        <v>10.9</v>
      </c>
      <c r="L14" s="91">
        <v>105.71</v>
      </c>
      <c r="M14" s="208">
        <v>0.08</v>
      </c>
      <c r="N14" s="71">
        <v>7.0000000000000007E-2</v>
      </c>
      <c r="O14" s="13">
        <v>5.87</v>
      </c>
      <c r="P14" s="13">
        <v>120</v>
      </c>
      <c r="Q14" s="43">
        <v>0</v>
      </c>
      <c r="R14" s="71">
        <v>16.07</v>
      </c>
      <c r="S14" s="13">
        <v>69.61</v>
      </c>
      <c r="T14" s="13">
        <v>20.82</v>
      </c>
      <c r="U14" s="13">
        <v>0.9</v>
      </c>
      <c r="V14" s="13">
        <v>372.27</v>
      </c>
      <c r="W14" s="13">
        <v>4.1900000000000001E-3</v>
      </c>
      <c r="X14" s="13">
        <v>2.3000000000000001E-4</v>
      </c>
      <c r="Y14" s="43">
        <v>0.05</v>
      </c>
      <c r="Z14" s="72"/>
      <c r="AA14" s="72"/>
      <c r="AB14" s="72"/>
      <c r="AC14" s="72"/>
      <c r="AD14" s="72"/>
      <c r="AE14" s="72"/>
      <c r="AF14" s="72"/>
      <c r="AG14" s="72"/>
      <c r="AH14" s="72"/>
      <c r="AI14" s="72"/>
      <c r="AJ14" s="72"/>
      <c r="AK14" s="72"/>
      <c r="AL14" s="72"/>
      <c r="AM14" s="72"/>
      <c r="AN14" s="72"/>
      <c r="AO14" s="72"/>
      <c r="AP14" s="72"/>
      <c r="AQ14" s="72"/>
      <c r="AR14" s="72"/>
      <c r="AS14" s="72"/>
      <c r="AT14" s="72"/>
      <c r="AU14" s="72"/>
      <c r="AV14" s="72"/>
    </row>
    <row r="15" spans="2:48" s="16" customFormat="1" ht="26.5" customHeight="1" x14ac:dyDescent="0.35">
      <c r="B15" s="589"/>
      <c r="C15" s="617"/>
      <c r="D15" s="115">
        <v>126</v>
      </c>
      <c r="E15" s="89" t="s">
        <v>10</v>
      </c>
      <c r="F15" s="336" t="s">
        <v>138</v>
      </c>
      <c r="G15" s="540">
        <v>90</v>
      </c>
      <c r="H15" s="89"/>
      <c r="I15" s="208" t="s">
        <v>145</v>
      </c>
      <c r="J15" s="13" t="s">
        <v>146</v>
      </c>
      <c r="K15" s="521">
        <v>3.59</v>
      </c>
      <c r="L15" s="126">
        <v>256</v>
      </c>
      <c r="M15" s="71">
        <v>0.15</v>
      </c>
      <c r="N15" s="71">
        <v>0.12</v>
      </c>
      <c r="O15" s="13">
        <v>2.0099999999999998</v>
      </c>
      <c r="P15" s="13">
        <v>0</v>
      </c>
      <c r="Q15" s="43">
        <v>0</v>
      </c>
      <c r="R15" s="71">
        <v>41.45</v>
      </c>
      <c r="S15" s="13">
        <v>314</v>
      </c>
      <c r="T15" s="13">
        <v>66.489999999999995</v>
      </c>
      <c r="U15" s="13">
        <v>5.3</v>
      </c>
      <c r="V15" s="13">
        <v>266.67</v>
      </c>
      <c r="W15" s="13">
        <v>6.0000000000000001E-3</v>
      </c>
      <c r="X15" s="13">
        <v>0</v>
      </c>
      <c r="Y15" s="43">
        <v>0.05</v>
      </c>
      <c r="Z15" s="72"/>
      <c r="AA15" s="72"/>
      <c r="AB15" s="72"/>
      <c r="AC15" s="72"/>
      <c r="AD15" s="72"/>
      <c r="AE15" s="72"/>
      <c r="AF15" s="72"/>
      <c r="AG15" s="72"/>
      <c r="AH15" s="72"/>
      <c r="AI15" s="72"/>
      <c r="AJ15" s="72"/>
      <c r="AK15" s="72"/>
      <c r="AL15" s="72"/>
      <c r="AM15" s="72"/>
      <c r="AN15" s="72"/>
      <c r="AO15" s="72"/>
      <c r="AP15" s="72"/>
      <c r="AQ15" s="72"/>
      <c r="AR15" s="72"/>
      <c r="AS15" s="72"/>
      <c r="AT15" s="72"/>
      <c r="AU15" s="72"/>
      <c r="AV15" s="72"/>
    </row>
    <row r="16" spans="2:48" s="16" customFormat="1" ht="26.5" customHeight="1" x14ac:dyDescent="0.35">
      <c r="B16" s="589"/>
      <c r="C16" s="617"/>
      <c r="D16" s="115">
        <v>210</v>
      </c>
      <c r="E16" s="125" t="s">
        <v>60</v>
      </c>
      <c r="F16" s="112" t="s">
        <v>65</v>
      </c>
      <c r="G16" s="115">
        <v>150</v>
      </c>
      <c r="H16" s="89"/>
      <c r="I16" s="208">
        <v>13.95</v>
      </c>
      <c r="J16" s="13">
        <v>4.6500000000000004</v>
      </c>
      <c r="K16" s="43">
        <v>31.95</v>
      </c>
      <c r="L16" s="91">
        <v>224.85</v>
      </c>
      <c r="M16" s="208">
        <v>0.56999999999999995</v>
      </c>
      <c r="N16" s="71">
        <v>0.09</v>
      </c>
      <c r="O16" s="13">
        <v>0</v>
      </c>
      <c r="P16" s="13">
        <v>18.899999999999999</v>
      </c>
      <c r="Q16" s="43">
        <v>7.4999999999999997E-2</v>
      </c>
      <c r="R16" s="71">
        <v>75.03</v>
      </c>
      <c r="S16" s="13">
        <v>171.19</v>
      </c>
      <c r="T16" s="15">
        <v>3.4</v>
      </c>
      <c r="U16" s="13">
        <v>0.66</v>
      </c>
      <c r="V16" s="13">
        <v>549.6</v>
      </c>
      <c r="W16" s="13">
        <v>6.0000000000000001E-3</v>
      </c>
      <c r="X16" s="15">
        <v>1.4E-2</v>
      </c>
      <c r="Y16" s="39">
        <v>2.4E-2</v>
      </c>
    </row>
    <row r="17" spans="2:25" s="16" customFormat="1" ht="26.5" customHeight="1" x14ac:dyDescent="0.35">
      <c r="B17" s="589"/>
      <c r="C17" s="617"/>
      <c r="D17" s="115">
        <v>101</v>
      </c>
      <c r="E17" s="125" t="s">
        <v>18</v>
      </c>
      <c r="F17" s="336" t="s">
        <v>64</v>
      </c>
      <c r="G17" s="540">
        <v>200</v>
      </c>
      <c r="H17" s="89"/>
      <c r="I17" s="207">
        <v>0.8</v>
      </c>
      <c r="J17" s="15">
        <v>0</v>
      </c>
      <c r="K17" s="39">
        <v>24.6</v>
      </c>
      <c r="L17" s="215">
        <v>101.2</v>
      </c>
      <c r="M17" s="207">
        <v>0</v>
      </c>
      <c r="N17" s="17">
        <v>0.04</v>
      </c>
      <c r="O17" s="15">
        <v>140</v>
      </c>
      <c r="P17" s="15">
        <v>100</v>
      </c>
      <c r="Q17" s="39">
        <v>0</v>
      </c>
      <c r="R17" s="17">
        <v>21.6</v>
      </c>
      <c r="S17" s="15">
        <v>3.4</v>
      </c>
      <c r="T17" s="15">
        <v>29.25</v>
      </c>
      <c r="U17" s="15">
        <v>1.26</v>
      </c>
      <c r="V17" s="15">
        <v>8.68</v>
      </c>
      <c r="W17" s="15">
        <v>0</v>
      </c>
      <c r="X17" s="15">
        <v>0</v>
      </c>
      <c r="Y17" s="39">
        <v>0</v>
      </c>
    </row>
    <row r="18" spans="2:25" s="16" customFormat="1" ht="26.5" customHeight="1" x14ac:dyDescent="0.35">
      <c r="B18" s="588"/>
      <c r="C18" s="618"/>
      <c r="D18" s="186">
        <v>119</v>
      </c>
      <c r="E18" s="459" t="s">
        <v>14</v>
      </c>
      <c r="F18" s="111" t="s">
        <v>51</v>
      </c>
      <c r="G18" s="198">
        <v>20</v>
      </c>
      <c r="H18" s="110"/>
      <c r="I18" s="207">
        <v>1.4</v>
      </c>
      <c r="J18" s="15">
        <v>0.14000000000000001</v>
      </c>
      <c r="K18" s="39">
        <v>8.8000000000000007</v>
      </c>
      <c r="L18" s="215">
        <v>48</v>
      </c>
      <c r="M18" s="207">
        <v>0.02</v>
      </c>
      <c r="N18" s="15">
        <v>6.0000000000000001E-3</v>
      </c>
      <c r="O18" s="15">
        <v>0</v>
      </c>
      <c r="P18" s="15">
        <v>0</v>
      </c>
      <c r="Q18" s="18">
        <v>0</v>
      </c>
      <c r="R18" s="207">
        <v>7.4</v>
      </c>
      <c r="S18" s="15">
        <v>43.6</v>
      </c>
      <c r="T18" s="15">
        <v>13</v>
      </c>
      <c r="U18" s="15">
        <v>0.56000000000000005</v>
      </c>
      <c r="V18" s="15">
        <v>18.600000000000001</v>
      </c>
      <c r="W18" s="15">
        <v>5.9999999999999995E-4</v>
      </c>
      <c r="X18" s="15">
        <v>1E-3</v>
      </c>
      <c r="Y18" s="39">
        <v>0</v>
      </c>
    </row>
    <row r="19" spans="2:25" s="16" customFormat="1" ht="26.5" customHeight="1" x14ac:dyDescent="0.35">
      <c r="B19" s="588"/>
      <c r="C19" s="618"/>
      <c r="D19" s="114">
        <v>120</v>
      </c>
      <c r="E19" s="459" t="s">
        <v>15</v>
      </c>
      <c r="F19" s="111" t="s">
        <v>44</v>
      </c>
      <c r="G19" s="90">
        <v>20</v>
      </c>
      <c r="H19" s="113"/>
      <c r="I19" s="17">
        <v>1.1399999999999999</v>
      </c>
      <c r="J19" s="15">
        <v>0.22</v>
      </c>
      <c r="K19" s="18">
        <v>7.44</v>
      </c>
      <c r="L19" s="441">
        <v>36.26</v>
      </c>
      <c r="M19" s="236">
        <v>0.02</v>
      </c>
      <c r="N19" s="20">
        <v>2.4E-2</v>
      </c>
      <c r="O19" s="20">
        <v>0.08</v>
      </c>
      <c r="P19" s="20">
        <v>0</v>
      </c>
      <c r="Q19" s="46">
        <v>0</v>
      </c>
      <c r="R19" s="19">
        <v>6.8</v>
      </c>
      <c r="S19" s="20">
        <v>24</v>
      </c>
      <c r="T19" s="20">
        <v>8.1999999999999993</v>
      </c>
      <c r="U19" s="20">
        <v>0.46</v>
      </c>
      <c r="V19" s="20">
        <v>73.5</v>
      </c>
      <c r="W19" s="20">
        <v>2E-3</v>
      </c>
      <c r="X19" s="20">
        <v>2E-3</v>
      </c>
      <c r="Y19" s="46">
        <v>1.2E-2</v>
      </c>
    </row>
    <row r="20" spans="2:25" s="16" customFormat="1" ht="26.5" customHeight="1" x14ac:dyDescent="0.35">
      <c r="B20" s="589"/>
      <c r="C20" s="617"/>
      <c r="D20" s="197"/>
      <c r="E20" s="124"/>
      <c r="F20" s="135" t="s">
        <v>21</v>
      </c>
      <c r="G20" s="274">
        <f>SUM(G13:G19)</f>
        <v>740</v>
      </c>
      <c r="H20" s="110"/>
      <c r="I20" s="173">
        <f>SUM(I13:I19)</f>
        <v>23.419999999999998</v>
      </c>
      <c r="J20" s="14">
        <f t="shared" ref="J20:K20" si="1">SUM(J13:J19)</f>
        <v>14.040000000000001</v>
      </c>
      <c r="K20" s="44">
        <f t="shared" si="1"/>
        <v>94.54</v>
      </c>
      <c r="L20" s="278">
        <f>SUM(L13:L19)</f>
        <v>844.5</v>
      </c>
      <c r="M20" s="173">
        <f t="shared" ref="M20:S20" si="2">SUM(M13:M19)</f>
        <v>0.86</v>
      </c>
      <c r="N20" s="173">
        <f t="shared" si="2"/>
        <v>0.35000000000000003</v>
      </c>
      <c r="O20" s="14">
        <f t="shared" si="2"/>
        <v>157.83000000000001</v>
      </c>
      <c r="P20" s="14">
        <f t="shared" si="2"/>
        <v>238.9</v>
      </c>
      <c r="Q20" s="44">
        <f t="shared" si="2"/>
        <v>7.4999999999999997E-2</v>
      </c>
      <c r="R20" s="24">
        <f t="shared" si="2"/>
        <v>198.51000000000002</v>
      </c>
      <c r="S20" s="14">
        <f t="shared" si="2"/>
        <v>664.52</v>
      </c>
      <c r="T20" s="14">
        <f>SUM(T19)</f>
        <v>8.1999999999999993</v>
      </c>
      <c r="U20" s="14">
        <f>SUM(U19)</f>
        <v>0.46</v>
      </c>
      <c r="V20" s="14">
        <f t="shared" ref="V20:Y20" si="3">SUM(V19)</f>
        <v>73.5</v>
      </c>
      <c r="W20" s="14">
        <f t="shared" si="3"/>
        <v>2E-3</v>
      </c>
      <c r="X20" s="14">
        <f t="shared" si="3"/>
        <v>2E-3</v>
      </c>
      <c r="Y20" s="44">
        <f t="shared" si="3"/>
        <v>1.2E-2</v>
      </c>
    </row>
    <row r="21" spans="2:25" ht="30" customHeight="1" thickBot="1" x14ac:dyDescent="0.4">
      <c r="B21" s="221"/>
      <c r="C21" s="258"/>
      <c r="D21" s="280"/>
      <c r="E21" s="615"/>
      <c r="F21" s="136" t="s">
        <v>22</v>
      </c>
      <c r="G21" s="280"/>
      <c r="H21" s="561"/>
      <c r="I21" s="565"/>
      <c r="J21" s="567"/>
      <c r="K21" s="568"/>
      <c r="L21" s="279">
        <f>L20/23.5</f>
        <v>35.936170212765958</v>
      </c>
      <c r="M21" s="565"/>
      <c r="N21" s="566"/>
      <c r="O21" s="567"/>
      <c r="P21" s="567"/>
      <c r="Q21" s="568"/>
      <c r="R21" s="566"/>
      <c r="S21" s="567"/>
      <c r="T21" s="620"/>
      <c r="U21" s="567"/>
      <c r="V21" s="567"/>
      <c r="W21" s="567"/>
      <c r="X21" s="620"/>
      <c r="Y21" s="621"/>
    </row>
    <row r="22" spans="2:25" x14ac:dyDescent="0.35">
      <c r="B22" s="2"/>
      <c r="C22" s="2"/>
      <c r="D22" s="4"/>
      <c r="E22" s="2"/>
      <c r="F22" s="2"/>
      <c r="G22" s="2"/>
      <c r="H22" s="9"/>
      <c r="I22" s="10"/>
      <c r="J22" s="9"/>
      <c r="K22" s="2"/>
      <c r="L22" s="12"/>
      <c r="M22" s="2"/>
      <c r="N22" s="2"/>
      <c r="O22" s="2"/>
    </row>
    <row r="23" spans="2:25" ht="18" x14ac:dyDescent="0.35">
      <c r="E23" s="11"/>
      <c r="F23" s="25"/>
      <c r="G23" s="26"/>
      <c r="H23" s="11"/>
      <c r="I23" s="11"/>
      <c r="J23" s="11"/>
      <c r="K23" s="11"/>
    </row>
    <row r="25" spans="2:25" ht="18" x14ac:dyDescent="0.35">
      <c r="E25" s="11"/>
      <c r="F25" s="25"/>
      <c r="G25" s="26"/>
      <c r="H25" s="11"/>
      <c r="I25" s="11"/>
      <c r="J25" s="11"/>
      <c r="K25" s="11"/>
    </row>
    <row r="26" spans="2:25" ht="18" x14ac:dyDescent="0.35">
      <c r="E26" s="11"/>
      <c r="F26" s="25"/>
      <c r="G26" s="26"/>
      <c r="H26" s="11"/>
      <c r="I26" s="11"/>
      <c r="J26" s="11"/>
      <c r="K26" s="11"/>
    </row>
    <row r="27" spans="2:25" x14ac:dyDescent="0.35">
      <c r="E27" s="11"/>
      <c r="F27" s="11"/>
      <c r="G27" s="11"/>
      <c r="H27" s="11"/>
      <c r="I27" s="11"/>
      <c r="J27" s="11"/>
      <c r="K27" s="11"/>
    </row>
    <row r="28" spans="2:25" x14ac:dyDescent="0.35">
      <c r="E28" s="11"/>
      <c r="F28" s="11"/>
      <c r="G28" s="11"/>
      <c r="H28" s="11"/>
      <c r="I28" s="11"/>
      <c r="J28" s="11"/>
      <c r="K28" s="11"/>
    </row>
    <row r="29" spans="2:25" x14ac:dyDescent="0.35">
      <c r="E29" s="11"/>
      <c r="F29" s="11"/>
      <c r="G29" s="11"/>
      <c r="H29" s="11"/>
      <c r="I29" s="11"/>
      <c r="J29" s="11"/>
      <c r="K29" s="11"/>
    </row>
    <row r="30" spans="2:25" x14ac:dyDescent="0.35">
      <c r="E30" s="11"/>
      <c r="F30" s="11"/>
      <c r="G30" s="11"/>
      <c r="H30" s="11"/>
      <c r="I30" s="11"/>
      <c r="J30" s="11"/>
      <c r="K30" s="11"/>
    </row>
    <row r="31" spans="2:25" x14ac:dyDescent="0.35">
      <c r="E31" s="11"/>
      <c r="F31" s="11"/>
      <c r="G31" s="11"/>
      <c r="H31" s="11"/>
      <c r="I31" s="11"/>
      <c r="J31" s="11"/>
      <c r="K31" s="11"/>
    </row>
    <row r="32" spans="2:25" x14ac:dyDescent="0.35">
      <c r="E32" s="11"/>
      <c r="F32" s="11"/>
      <c r="G32" s="11"/>
      <c r="H32" s="11"/>
      <c r="I32" s="11"/>
      <c r="J32" s="11"/>
      <c r="K32" s="11"/>
    </row>
    <row r="33" spans="5:11" x14ac:dyDescent="0.35">
      <c r="E33" s="11"/>
      <c r="F33" s="11"/>
      <c r="G33" s="11"/>
      <c r="H33" s="11"/>
      <c r="I33" s="11"/>
      <c r="J33" s="11"/>
      <c r="K33" s="11"/>
    </row>
  </sheetData>
  <mergeCells count="11">
    <mergeCell ref="M4:Q4"/>
    <mergeCell ref="R4:Y4"/>
    <mergeCell ref="B4:B5"/>
    <mergeCell ref="C4:C5"/>
    <mergeCell ref="D4:D5"/>
    <mergeCell ref="E4:E5"/>
    <mergeCell ref="F4:F5"/>
    <mergeCell ref="G4:G5"/>
    <mergeCell ref="H4:H5"/>
    <mergeCell ref="L4:L5"/>
    <mergeCell ref="I4:K4"/>
  </mergeCells>
  <pageMargins left="0.11811023622047245" right="0.11811023622047245" top="0.74803149606299213" bottom="0.74803149606299213" header="0.31496062992125984" footer="0.31496062992125984"/>
  <pageSetup paperSize="9" scale="4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Y32"/>
  <sheetViews>
    <sheetView zoomScale="60" zoomScaleNormal="60" workbookViewId="0">
      <selection activeCell="D6" sqref="D6:Y6"/>
    </sheetView>
  </sheetViews>
  <sheetFormatPr defaultRowHeight="14.5" x14ac:dyDescent="0.35"/>
  <cols>
    <col min="2" max="3" width="16.81640625" customWidth="1"/>
    <col min="4" max="4" width="15.7265625" style="5" customWidth="1"/>
    <col min="5" max="5" width="20.81640625" customWidth="1"/>
    <col min="6" max="6" width="54.26953125" customWidth="1"/>
    <col min="7" max="7" width="13.81640625" customWidth="1"/>
    <col min="8" max="8" width="10.81640625" customWidth="1"/>
    <col min="10" max="10" width="11.26953125" customWidth="1"/>
    <col min="11" max="11" width="14.54296875" customWidth="1"/>
    <col min="12" max="12" width="22.81640625" customWidth="1"/>
    <col min="13" max="13" width="11.26953125" customWidth="1"/>
    <col min="24" max="24" width="17.453125" customWidth="1"/>
  </cols>
  <sheetData>
    <row r="2" spans="2:25" ht="23" x14ac:dyDescent="0.5">
      <c r="B2" s="553" t="s">
        <v>1</v>
      </c>
      <c r="C2" s="553"/>
      <c r="D2" s="554"/>
      <c r="E2" s="553" t="s">
        <v>3</v>
      </c>
      <c r="F2" s="553"/>
      <c r="G2" s="555" t="s">
        <v>2</v>
      </c>
      <c r="H2" s="554">
        <v>7</v>
      </c>
      <c r="I2" s="6"/>
      <c r="L2" s="8"/>
      <c r="M2" s="7"/>
      <c r="N2" s="1"/>
      <c r="O2" s="2"/>
    </row>
    <row r="3" spans="2:25" ht="15" thickBot="1" x14ac:dyDescent="0.4">
      <c r="B3" s="1"/>
      <c r="C3" s="1"/>
      <c r="D3" s="3"/>
      <c r="E3" s="1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5" s="16" customFormat="1" ht="21.75" customHeight="1" thickBot="1" x14ac:dyDescent="0.4">
      <c r="B4" s="896" t="s">
        <v>0</v>
      </c>
      <c r="C4" s="896"/>
      <c r="D4" s="899" t="s">
        <v>148</v>
      </c>
      <c r="E4" s="896" t="s">
        <v>38</v>
      </c>
      <c r="F4" s="898" t="s">
        <v>37</v>
      </c>
      <c r="G4" s="898" t="s">
        <v>26</v>
      </c>
      <c r="H4" s="898" t="s">
        <v>36</v>
      </c>
      <c r="I4" s="902" t="s">
        <v>23</v>
      </c>
      <c r="J4" s="903"/>
      <c r="K4" s="904"/>
      <c r="L4" s="899" t="s">
        <v>149</v>
      </c>
      <c r="M4" s="902" t="s">
        <v>24</v>
      </c>
      <c r="N4" s="905"/>
      <c r="O4" s="905"/>
      <c r="P4" s="905"/>
      <c r="Q4" s="906"/>
      <c r="R4" s="902" t="s">
        <v>25</v>
      </c>
      <c r="S4" s="905"/>
      <c r="T4" s="905"/>
      <c r="U4" s="905"/>
      <c r="V4" s="905"/>
      <c r="W4" s="905"/>
      <c r="X4" s="905"/>
      <c r="Y4" s="906"/>
    </row>
    <row r="5" spans="2:25" s="16" customFormat="1" ht="47" thickBot="1" x14ac:dyDescent="0.4">
      <c r="B5" s="897"/>
      <c r="C5" s="897"/>
      <c r="D5" s="900"/>
      <c r="E5" s="897"/>
      <c r="F5" s="897"/>
      <c r="G5" s="897"/>
      <c r="H5" s="897"/>
      <c r="I5" s="442" t="s">
        <v>27</v>
      </c>
      <c r="J5" s="410" t="s">
        <v>28</v>
      </c>
      <c r="K5" s="535" t="s">
        <v>29</v>
      </c>
      <c r="L5" s="900"/>
      <c r="M5" s="431" t="s">
        <v>30</v>
      </c>
      <c r="N5" s="431" t="s">
        <v>105</v>
      </c>
      <c r="O5" s="431" t="s">
        <v>31</v>
      </c>
      <c r="P5" s="439" t="s">
        <v>106</v>
      </c>
      <c r="Q5" s="431" t="s">
        <v>107</v>
      </c>
      <c r="R5" s="431" t="s">
        <v>32</v>
      </c>
      <c r="S5" s="431" t="s">
        <v>33</v>
      </c>
      <c r="T5" s="431" t="s">
        <v>34</v>
      </c>
      <c r="U5" s="431" t="s">
        <v>35</v>
      </c>
      <c r="V5" s="431" t="s">
        <v>108</v>
      </c>
      <c r="W5" s="431" t="s">
        <v>109</v>
      </c>
      <c r="X5" s="431" t="s">
        <v>110</v>
      </c>
      <c r="Y5" s="531" t="s">
        <v>111</v>
      </c>
    </row>
    <row r="6" spans="2:25" s="16" customFormat="1" ht="19.5" customHeight="1" x14ac:dyDescent="0.35">
      <c r="B6" s="585" t="s">
        <v>6</v>
      </c>
      <c r="C6" s="233"/>
      <c r="D6" s="341">
        <v>1</v>
      </c>
      <c r="E6" s="574" t="s">
        <v>20</v>
      </c>
      <c r="F6" s="329" t="s">
        <v>12</v>
      </c>
      <c r="G6" s="133">
        <v>15</v>
      </c>
      <c r="H6" s="579"/>
      <c r="I6" s="302">
        <v>3.48</v>
      </c>
      <c r="J6" s="49">
        <v>4.43</v>
      </c>
      <c r="K6" s="50">
        <v>0</v>
      </c>
      <c r="L6" s="389">
        <v>54.6</v>
      </c>
      <c r="M6" s="226">
        <v>0.01</v>
      </c>
      <c r="N6" s="37">
        <v>0.05</v>
      </c>
      <c r="O6" s="37">
        <v>0.1</v>
      </c>
      <c r="P6" s="37">
        <v>40</v>
      </c>
      <c r="Q6" s="42">
        <v>0.14000000000000001</v>
      </c>
      <c r="R6" s="226">
        <v>132</v>
      </c>
      <c r="S6" s="37">
        <v>75</v>
      </c>
      <c r="T6" s="37">
        <v>5.25</v>
      </c>
      <c r="U6" s="37">
        <v>0.15</v>
      </c>
      <c r="V6" s="37">
        <v>13.2</v>
      </c>
      <c r="W6" s="37">
        <v>0</v>
      </c>
      <c r="X6" s="37">
        <v>0</v>
      </c>
      <c r="Y6" s="38">
        <v>0</v>
      </c>
    </row>
    <row r="7" spans="2:25" s="16" customFormat="1" ht="26.25" customHeight="1" x14ac:dyDescent="0.35">
      <c r="B7" s="586"/>
      <c r="C7" s="127"/>
      <c r="D7" s="459">
        <v>123</v>
      </c>
      <c r="E7" s="147" t="s">
        <v>58</v>
      </c>
      <c r="F7" s="137" t="s">
        <v>113</v>
      </c>
      <c r="G7" s="198">
        <v>205</v>
      </c>
      <c r="H7" s="90"/>
      <c r="I7" s="331">
        <v>7.17</v>
      </c>
      <c r="J7" s="82">
        <v>7.38</v>
      </c>
      <c r="K7" s="87">
        <v>35.049999999999997</v>
      </c>
      <c r="L7" s="390">
        <v>234.72</v>
      </c>
      <c r="M7" s="277">
        <v>0.08</v>
      </c>
      <c r="N7" s="27">
        <v>0.23</v>
      </c>
      <c r="O7" s="27">
        <v>0.88</v>
      </c>
      <c r="P7" s="27">
        <v>40</v>
      </c>
      <c r="Q7" s="482">
        <v>0.15</v>
      </c>
      <c r="R7" s="277">
        <v>188.96</v>
      </c>
      <c r="S7" s="27">
        <v>167.11</v>
      </c>
      <c r="T7" s="27">
        <v>29.71</v>
      </c>
      <c r="U7" s="27">
        <v>0.99</v>
      </c>
      <c r="V7" s="27">
        <v>248.91</v>
      </c>
      <c r="W7" s="27">
        <v>1.2999999999999999E-2</v>
      </c>
      <c r="X7" s="27">
        <v>8.0000000000000002E-3</v>
      </c>
      <c r="Y7" s="45">
        <v>0.03</v>
      </c>
    </row>
    <row r="8" spans="2:25" s="34" customFormat="1" ht="26.25" customHeight="1" x14ac:dyDescent="0.35">
      <c r="B8" s="599"/>
      <c r="C8" s="178"/>
      <c r="D8" s="124">
        <v>114</v>
      </c>
      <c r="E8" s="110" t="s">
        <v>42</v>
      </c>
      <c r="F8" s="316" t="s">
        <v>48</v>
      </c>
      <c r="G8" s="159">
        <v>200</v>
      </c>
      <c r="H8" s="110"/>
      <c r="I8" s="207">
        <v>0.2</v>
      </c>
      <c r="J8" s="15">
        <v>0</v>
      </c>
      <c r="K8" s="39">
        <v>11</v>
      </c>
      <c r="L8" s="215">
        <v>44.8</v>
      </c>
      <c r="M8" s="207">
        <v>0</v>
      </c>
      <c r="N8" s="15">
        <v>0</v>
      </c>
      <c r="O8" s="15">
        <v>0.08</v>
      </c>
      <c r="P8" s="15">
        <v>0</v>
      </c>
      <c r="Q8" s="18">
        <v>0</v>
      </c>
      <c r="R8" s="207">
        <v>13.56</v>
      </c>
      <c r="S8" s="15">
        <v>7.66</v>
      </c>
      <c r="T8" s="15">
        <v>4.08</v>
      </c>
      <c r="U8" s="15">
        <v>0.8</v>
      </c>
      <c r="V8" s="15">
        <v>0.68</v>
      </c>
      <c r="W8" s="15">
        <v>0</v>
      </c>
      <c r="X8" s="15">
        <v>0</v>
      </c>
      <c r="Y8" s="39">
        <v>0</v>
      </c>
    </row>
    <row r="9" spans="2:25" s="34" customFormat="1" ht="26.25" customHeight="1" x14ac:dyDescent="0.35">
      <c r="B9" s="599"/>
      <c r="C9" s="178"/>
      <c r="D9" s="124" t="s">
        <v>133</v>
      </c>
      <c r="E9" s="110" t="s">
        <v>18</v>
      </c>
      <c r="F9" s="316" t="s">
        <v>147</v>
      </c>
      <c r="G9" s="159">
        <v>200</v>
      </c>
      <c r="H9" s="110"/>
      <c r="I9" s="207">
        <v>5.4</v>
      </c>
      <c r="J9" s="15">
        <v>5</v>
      </c>
      <c r="K9" s="39">
        <v>20.6</v>
      </c>
      <c r="L9" s="215">
        <v>150</v>
      </c>
      <c r="M9" s="207"/>
      <c r="N9" s="15"/>
      <c r="O9" s="15"/>
      <c r="P9" s="15"/>
      <c r="Q9" s="18"/>
      <c r="R9" s="207"/>
      <c r="S9" s="15"/>
      <c r="T9" s="15"/>
      <c r="U9" s="15"/>
      <c r="V9" s="15"/>
      <c r="W9" s="15"/>
      <c r="X9" s="15"/>
      <c r="Y9" s="39"/>
    </row>
    <row r="10" spans="2:25" s="34" customFormat="1" ht="26.25" customHeight="1" x14ac:dyDescent="0.35">
      <c r="B10" s="599"/>
      <c r="C10" s="178"/>
      <c r="D10" s="462">
        <v>121</v>
      </c>
      <c r="E10" s="147" t="s">
        <v>14</v>
      </c>
      <c r="F10" s="111" t="s">
        <v>47</v>
      </c>
      <c r="G10" s="114">
        <v>25</v>
      </c>
      <c r="H10" s="90"/>
      <c r="I10" s="236">
        <v>1.8</v>
      </c>
      <c r="J10" s="20">
        <v>0.68</v>
      </c>
      <c r="K10" s="46">
        <v>12.28</v>
      </c>
      <c r="L10" s="363">
        <v>63.05</v>
      </c>
      <c r="M10" s="236">
        <v>0.03</v>
      </c>
      <c r="N10" s="20">
        <v>8.0000000000000002E-3</v>
      </c>
      <c r="O10" s="20">
        <v>0</v>
      </c>
      <c r="P10" s="20">
        <v>0</v>
      </c>
      <c r="Q10" s="21">
        <v>0</v>
      </c>
      <c r="R10" s="236">
        <v>6.25</v>
      </c>
      <c r="S10" s="20">
        <v>20.5</v>
      </c>
      <c r="T10" s="20">
        <v>8.25</v>
      </c>
      <c r="U10" s="20">
        <v>0.38</v>
      </c>
      <c r="V10" s="20">
        <v>23</v>
      </c>
      <c r="W10" s="20">
        <v>0</v>
      </c>
      <c r="X10" s="20">
        <v>0</v>
      </c>
      <c r="Y10" s="46">
        <v>0</v>
      </c>
    </row>
    <row r="11" spans="2:25" s="34" customFormat="1" ht="23.25" customHeight="1" x14ac:dyDescent="0.35">
      <c r="B11" s="599"/>
      <c r="C11" s="178"/>
      <c r="D11" s="459">
        <v>120</v>
      </c>
      <c r="E11" s="147" t="s">
        <v>15</v>
      </c>
      <c r="F11" s="111" t="s">
        <v>13</v>
      </c>
      <c r="G11" s="114">
        <v>20</v>
      </c>
      <c r="H11" s="90"/>
      <c r="I11" s="236">
        <v>1.1399999999999999</v>
      </c>
      <c r="J11" s="20">
        <v>0.22</v>
      </c>
      <c r="K11" s="46">
        <v>7.44</v>
      </c>
      <c r="L11" s="363">
        <v>36.26</v>
      </c>
      <c r="M11" s="236">
        <v>0.02</v>
      </c>
      <c r="N11" s="20">
        <v>2.4E-2</v>
      </c>
      <c r="O11" s="20">
        <v>0.08</v>
      </c>
      <c r="P11" s="20">
        <v>0</v>
      </c>
      <c r="Q11" s="21">
        <v>0</v>
      </c>
      <c r="R11" s="236">
        <v>6.8</v>
      </c>
      <c r="S11" s="20">
        <v>24</v>
      </c>
      <c r="T11" s="20">
        <v>8.1999999999999993</v>
      </c>
      <c r="U11" s="20">
        <v>0.46</v>
      </c>
      <c r="V11" s="20">
        <v>73.5</v>
      </c>
      <c r="W11" s="20">
        <v>2E-3</v>
      </c>
      <c r="X11" s="20">
        <v>2E-3</v>
      </c>
      <c r="Y11" s="46">
        <v>1.2E-2</v>
      </c>
    </row>
    <row r="12" spans="2:25" s="34" customFormat="1" ht="23.25" customHeight="1" x14ac:dyDescent="0.35">
      <c r="B12" s="599"/>
      <c r="C12" s="178"/>
      <c r="D12" s="459"/>
      <c r="E12" s="147"/>
      <c r="F12" s="135" t="s">
        <v>21</v>
      </c>
      <c r="G12" s="229">
        <f>SUM(G6:G11)</f>
        <v>665</v>
      </c>
      <c r="H12" s="90"/>
      <c r="I12" s="175">
        <f>I6+I7+I8+I9+I10+I11</f>
        <v>19.190000000000001</v>
      </c>
      <c r="J12" s="32">
        <f t="shared" ref="J12:Y12" si="0">J6+J7+J8+J9+J10+J11</f>
        <v>17.709999999999997</v>
      </c>
      <c r="K12" s="66">
        <f t="shared" si="0"/>
        <v>86.37</v>
      </c>
      <c r="L12" s="326">
        <f t="shared" si="0"/>
        <v>583.42999999999995</v>
      </c>
      <c r="M12" s="175">
        <f t="shared" si="0"/>
        <v>0.13999999999999999</v>
      </c>
      <c r="N12" s="32">
        <f t="shared" si="0"/>
        <v>0.31200000000000006</v>
      </c>
      <c r="O12" s="32">
        <f t="shared" si="0"/>
        <v>1.1400000000000001</v>
      </c>
      <c r="P12" s="32">
        <f t="shared" si="0"/>
        <v>80</v>
      </c>
      <c r="Q12" s="227">
        <f t="shared" si="0"/>
        <v>0.29000000000000004</v>
      </c>
      <c r="R12" s="175">
        <f t="shared" si="0"/>
        <v>347.57000000000005</v>
      </c>
      <c r="S12" s="32">
        <f t="shared" si="0"/>
        <v>294.27</v>
      </c>
      <c r="T12" s="32">
        <f t="shared" si="0"/>
        <v>55.489999999999995</v>
      </c>
      <c r="U12" s="32">
        <f t="shared" si="0"/>
        <v>2.78</v>
      </c>
      <c r="V12" s="32">
        <f t="shared" si="0"/>
        <v>359.29</v>
      </c>
      <c r="W12" s="32">
        <f t="shared" si="0"/>
        <v>1.4999999999999999E-2</v>
      </c>
      <c r="X12" s="32">
        <f t="shared" si="0"/>
        <v>0.01</v>
      </c>
      <c r="Y12" s="66">
        <f t="shared" si="0"/>
        <v>4.1999999999999996E-2</v>
      </c>
    </row>
    <row r="13" spans="2:25" s="34" customFormat="1" ht="28.5" customHeight="1" thickBot="1" x14ac:dyDescent="0.4">
      <c r="B13" s="599"/>
      <c r="C13" s="243"/>
      <c r="D13" s="459"/>
      <c r="E13" s="147"/>
      <c r="F13" s="136" t="s">
        <v>22</v>
      </c>
      <c r="G13" s="117"/>
      <c r="H13" s="90"/>
      <c r="I13" s="210"/>
      <c r="J13" s="131"/>
      <c r="K13" s="132"/>
      <c r="L13" s="282">
        <f>L12/23.5</f>
        <v>24.826808510638294</v>
      </c>
      <c r="M13" s="210"/>
      <c r="N13" s="849"/>
      <c r="O13" s="849"/>
      <c r="P13" s="849"/>
      <c r="Q13" s="850"/>
      <c r="R13" s="851"/>
      <c r="S13" s="849"/>
      <c r="T13" s="852"/>
      <c r="U13" s="849"/>
      <c r="V13" s="849"/>
      <c r="W13" s="849"/>
      <c r="X13" s="849"/>
      <c r="Y13" s="853"/>
    </row>
    <row r="14" spans="2:25" s="16" customFormat="1" ht="33.75" customHeight="1" x14ac:dyDescent="0.35">
      <c r="B14" s="585" t="s">
        <v>7</v>
      </c>
      <c r="C14" s="233"/>
      <c r="D14" s="341">
        <v>137</v>
      </c>
      <c r="E14" s="579" t="s">
        <v>20</v>
      </c>
      <c r="F14" s="764" t="s">
        <v>153</v>
      </c>
      <c r="G14" s="840">
        <v>100</v>
      </c>
      <c r="H14" s="133"/>
      <c r="I14" s="303">
        <v>0.8</v>
      </c>
      <c r="J14" s="49">
        <v>0.2</v>
      </c>
      <c r="K14" s="338">
        <v>7.5</v>
      </c>
      <c r="L14" s="841">
        <v>38</v>
      </c>
      <c r="M14" s="302">
        <v>0.06</v>
      </c>
      <c r="N14" s="303">
        <v>0.03</v>
      </c>
      <c r="O14" s="49">
        <v>38</v>
      </c>
      <c r="P14" s="49">
        <v>10</v>
      </c>
      <c r="Q14" s="50">
        <v>0</v>
      </c>
      <c r="R14" s="302">
        <v>35</v>
      </c>
      <c r="S14" s="49">
        <v>17</v>
      </c>
      <c r="T14" s="49">
        <v>11</v>
      </c>
      <c r="U14" s="49">
        <v>0.1</v>
      </c>
      <c r="V14" s="49">
        <v>155</v>
      </c>
      <c r="W14" s="49">
        <v>2.9999999999999997E-4</v>
      </c>
      <c r="X14" s="49">
        <v>1E-4</v>
      </c>
      <c r="Y14" s="50">
        <v>0.15</v>
      </c>
    </row>
    <row r="15" spans="2:25" s="16" customFormat="1" ht="33.75" customHeight="1" x14ac:dyDescent="0.35">
      <c r="B15" s="586"/>
      <c r="C15" s="127"/>
      <c r="D15" s="114">
        <v>237</v>
      </c>
      <c r="E15" s="90" t="s">
        <v>9</v>
      </c>
      <c r="F15" s="137" t="s">
        <v>102</v>
      </c>
      <c r="G15" s="362">
        <v>200</v>
      </c>
      <c r="H15" s="147"/>
      <c r="I15" s="236">
        <v>1.8</v>
      </c>
      <c r="J15" s="20">
        <v>5.4</v>
      </c>
      <c r="K15" s="46">
        <v>7.2</v>
      </c>
      <c r="L15" s="235">
        <v>84.8</v>
      </c>
      <c r="M15" s="236">
        <v>0.03</v>
      </c>
      <c r="N15" s="19">
        <v>0.04</v>
      </c>
      <c r="O15" s="20">
        <v>10.08</v>
      </c>
      <c r="P15" s="20">
        <v>104.4</v>
      </c>
      <c r="Q15" s="21">
        <v>0</v>
      </c>
      <c r="R15" s="236">
        <v>28.34</v>
      </c>
      <c r="S15" s="20">
        <v>33.4</v>
      </c>
      <c r="T15" s="20">
        <v>15.66</v>
      </c>
      <c r="U15" s="20">
        <v>0.62</v>
      </c>
      <c r="V15" s="20">
        <v>269</v>
      </c>
      <c r="W15" s="20">
        <v>0.04</v>
      </c>
      <c r="X15" s="20">
        <v>0</v>
      </c>
      <c r="Y15" s="46">
        <v>0.02</v>
      </c>
    </row>
    <row r="16" spans="2:25" s="16" customFormat="1" ht="33.75" customHeight="1" x14ac:dyDescent="0.35">
      <c r="B16" s="589"/>
      <c r="C16" s="199"/>
      <c r="D16" s="459">
        <v>89</v>
      </c>
      <c r="E16" s="114" t="s">
        <v>10</v>
      </c>
      <c r="F16" s="152" t="s">
        <v>83</v>
      </c>
      <c r="G16" s="198">
        <v>90</v>
      </c>
      <c r="H16" s="90"/>
      <c r="I16" s="212">
        <v>18.13</v>
      </c>
      <c r="J16" s="75">
        <v>17.05</v>
      </c>
      <c r="K16" s="183">
        <v>3.69</v>
      </c>
      <c r="L16" s="330">
        <v>240.96</v>
      </c>
      <c r="M16" s="331">
        <v>0.06</v>
      </c>
      <c r="N16" s="81">
        <v>0.13</v>
      </c>
      <c r="O16" s="82">
        <v>1.06</v>
      </c>
      <c r="P16" s="82">
        <v>0</v>
      </c>
      <c r="Q16" s="83">
        <v>0</v>
      </c>
      <c r="R16" s="331">
        <v>17.03</v>
      </c>
      <c r="S16" s="82">
        <v>176.72</v>
      </c>
      <c r="T16" s="82">
        <v>23.18</v>
      </c>
      <c r="U16" s="82">
        <v>2.61</v>
      </c>
      <c r="V16" s="82">
        <v>317</v>
      </c>
      <c r="W16" s="82">
        <v>7.0000000000000001E-3</v>
      </c>
      <c r="X16" s="82">
        <v>3.5E-4</v>
      </c>
      <c r="Y16" s="87">
        <v>0.06</v>
      </c>
    </row>
    <row r="17" spans="2:25" s="16" customFormat="1" ht="33.75" customHeight="1" x14ac:dyDescent="0.35">
      <c r="B17" s="94"/>
      <c r="C17" s="199"/>
      <c r="D17" s="459">
        <v>209</v>
      </c>
      <c r="E17" s="90" t="s">
        <v>60</v>
      </c>
      <c r="F17" s="111" t="s">
        <v>161</v>
      </c>
      <c r="G17" s="90">
        <v>150</v>
      </c>
      <c r="H17" s="114"/>
      <c r="I17" s="184">
        <v>5.77</v>
      </c>
      <c r="J17" s="75">
        <v>5.05</v>
      </c>
      <c r="K17" s="76">
        <v>34.26</v>
      </c>
      <c r="L17" s="186">
        <v>194</v>
      </c>
      <c r="M17" s="184">
        <v>7.0000000000000007E-2</v>
      </c>
      <c r="N17" s="184">
        <v>0.05</v>
      </c>
      <c r="O17" s="75">
        <v>0</v>
      </c>
      <c r="P17" s="75">
        <v>20</v>
      </c>
      <c r="Q17" s="76">
        <v>0.09</v>
      </c>
      <c r="R17" s="212">
        <v>18.02</v>
      </c>
      <c r="S17" s="75">
        <v>131.28</v>
      </c>
      <c r="T17" s="854">
        <v>70.7</v>
      </c>
      <c r="U17" s="75">
        <v>1.1000000000000001</v>
      </c>
      <c r="V17" s="75">
        <v>170.22</v>
      </c>
      <c r="W17" s="75">
        <v>0.01</v>
      </c>
      <c r="X17" s="75">
        <v>1.1999999999999999E-3</v>
      </c>
      <c r="Y17" s="183">
        <v>0</v>
      </c>
    </row>
    <row r="18" spans="2:25" s="16" customFormat="1" ht="43.5" customHeight="1" x14ac:dyDescent="0.35">
      <c r="B18" s="94"/>
      <c r="C18" s="199"/>
      <c r="D18" s="462">
        <v>216</v>
      </c>
      <c r="E18" s="90" t="s">
        <v>18</v>
      </c>
      <c r="F18" s="137" t="s">
        <v>118</v>
      </c>
      <c r="G18" s="114">
        <v>200</v>
      </c>
      <c r="H18" s="332"/>
      <c r="I18" s="236">
        <v>0.26</v>
      </c>
      <c r="J18" s="20">
        <v>0</v>
      </c>
      <c r="K18" s="46">
        <v>15.46</v>
      </c>
      <c r="L18" s="167">
        <v>62</v>
      </c>
      <c r="M18" s="236">
        <v>0</v>
      </c>
      <c r="N18" s="19">
        <v>0</v>
      </c>
      <c r="O18" s="20">
        <v>4.4000000000000004</v>
      </c>
      <c r="P18" s="20">
        <v>0</v>
      </c>
      <c r="Q18" s="46">
        <v>0</v>
      </c>
      <c r="R18" s="236">
        <v>0.4</v>
      </c>
      <c r="S18" s="20">
        <v>0</v>
      </c>
      <c r="T18" s="20">
        <v>0</v>
      </c>
      <c r="U18" s="20">
        <v>0.04</v>
      </c>
      <c r="V18" s="20">
        <v>0.36</v>
      </c>
      <c r="W18" s="20">
        <v>0</v>
      </c>
      <c r="X18" s="20">
        <v>0</v>
      </c>
      <c r="Y18" s="46">
        <v>0</v>
      </c>
    </row>
    <row r="19" spans="2:25" s="16" customFormat="1" ht="33.75" customHeight="1" x14ac:dyDescent="0.35">
      <c r="B19" s="94"/>
      <c r="C19" s="199"/>
      <c r="D19" s="126">
        <v>119</v>
      </c>
      <c r="E19" s="113" t="s">
        <v>14</v>
      </c>
      <c r="F19" s="560" t="s">
        <v>51</v>
      </c>
      <c r="G19" s="114">
        <v>30</v>
      </c>
      <c r="H19" s="114"/>
      <c r="I19" s="19">
        <v>2.13</v>
      </c>
      <c r="J19" s="20">
        <v>0.21</v>
      </c>
      <c r="K19" s="21">
        <v>13.26</v>
      </c>
      <c r="L19" s="234">
        <v>72</v>
      </c>
      <c r="M19" s="236">
        <v>0.03</v>
      </c>
      <c r="N19" s="19">
        <v>0.01</v>
      </c>
      <c r="O19" s="20">
        <v>0</v>
      </c>
      <c r="P19" s="20">
        <v>0</v>
      </c>
      <c r="Q19" s="46">
        <v>0</v>
      </c>
      <c r="R19" s="236">
        <v>11.1</v>
      </c>
      <c r="S19" s="20">
        <v>65.400000000000006</v>
      </c>
      <c r="T19" s="20">
        <v>19.5</v>
      </c>
      <c r="U19" s="20">
        <v>0.84</v>
      </c>
      <c r="V19" s="20">
        <v>27.9</v>
      </c>
      <c r="W19" s="20">
        <v>1E-3</v>
      </c>
      <c r="X19" s="20">
        <v>2E-3</v>
      </c>
      <c r="Y19" s="46">
        <v>0</v>
      </c>
    </row>
    <row r="20" spans="2:25" s="16" customFormat="1" ht="33.75" customHeight="1" x14ac:dyDescent="0.35">
      <c r="B20" s="94"/>
      <c r="C20" s="199"/>
      <c r="D20" s="124">
        <v>120</v>
      </c>
      <c r="E20" s="113" t="s">
        <v>15</v>
      </c>
      <c r="F20" s="560" t="s">
        <v>44</v>
      </c>
      <c r="G20" s="114">
        <v>20</v>
      </c>
      <c r="H20" s="114"/>
      <c r="I20" s="19">
        <v>1.1399999999999999</v>
      </c>
      <c r="J20" s="20">
        <v>0.22</v>
      </c>
      <c r="K20" s="21">
        <v>7.44</v>
      </c>
      <c r="L20" s="234">
        <v>36.26</v>
      </c>
      <c r="M20" s="236">
        <v>0.02</v>
      </c>
      <c r="N20" s="19">
        <v>2.4E-2</v>
      </c>
      <c r="O20" s="20">
        <v>0.08</v>
      </c>
      <c r="P20" s="20">
        <v>0</v>
      </c>
      <c r="Q20" s="46">
        <v>0</v>
      </c>
      <c r="R20" s="236">
        <v>6.8</v>
      </c>
      <c r="S20" s="20">
        <v>24</v>
      </c>
      <c r="T20" s="20">
        <v>8.1999999999999993</v>
      </c>
      <c r="U20" s="20">
        <v>0.46</v>
      </c>
      <c r="V20" s="20">
        <v>73.5</v>
      </c>
      <c r="W20" s="20">
        <v>2E-3</v>
      </c>
      <c r="X20" s="20">
        <v>2E-3</v>
      </c>
      <c r="Y20" s="46">
        <v>1.2E-2</v>
      </c>
    </row>
    <row r="21" spans="2:25" s="16" customFormat="1" ht="33.75" customHeight="1" x14ac:dyDescent="0.35">
      <c r="B21" s="94"/>
      <c r="C21" s="199"/>
      <c r="D21" s="606"/>
      <c r="E21" s="197"/>
      <c r="F21" s="154" t="s">
        <v>21</v>
      </c>
      <c r="G21" s="274">
        <f>SUM(G14:G20)</f>
        <v>790</v>
      </c>
      <c r="H21" s="110"/>
      <c r="I21" s="173">
        <f>SUM(I14:I20)</f>
        <v>30.03</v>
      </c>
      <c r="J21" s="14">
        <f>SUM(J14:J20)</f>
        <v>28.130000000000003</v>
      </c>
      <c r="K21" s="44">
        <f t="shared" ref="K21" si="1">SUM(K14:K20)</f>
        <v>88.81</v>
      </c>
      <c r="L21" s="278">
        <f>SUM(L14:L20)</f>
        <v>728.02</v>
      </c>
      <c r="M21" s="413">
        <f t="shared" ref="M21:Y21" si="2">SUM(M13:M20)</f>
        <v>0.27</v>
      </c>
      <c r="N21" s="413">
        <f t="shared" si="2"/>
        <v>0.28400000000000003</v>
      </c>
      <c r="O21" s="414">
        <f t="shared" si="2"/>
        <v>53.62</v>
      </c>
      <c r="P21" s="414">
        <f t="shared" si="2"/>
        <v>134.4</v>
      </c>
      <c r="Q21" s="415">
        <f t="shared" si="2"/>
        <v>0.09</v>
      </c>
      <c r="R21" s="413">
        <f t="shared" si="2"/>
        <v>116.69</v>
      </c>
      <c r="S21" s="414">
        <f t="shared" si="2"/>
        <v>447.79999999999995</v>
      </c>
      <c r="T21" s="414">
        <f t="shared" si="2"/>
        <v>148.24</v>
      </c>
      <c r="U21" s="414">
        <f t="shared" si="2"/>
        <v>5.77</v>
      </c>
      <c r="V21" s="414">
        <f t="shared" si="2"/>
        <v>1012.98</v>
      </c>
      <c r="W21" s="414">
        <f t="shared" si="2"/>
        <v>6.0300000000000006E-2</v>
      </c>
      <c r="X21" s="414">
        <f t="shared" si="2"/>
        <v>5.6500000000000005E-3</v>
      </c>
      <c r="Y21" s="465">
        <f t="shared" si="2"/>
        <v>0.24199999999999999</v>
      </c>
    </row>
    <row r="22" spans="2:25" s="16" customFormat="1" ht="33.75" customHeight="1" thickBot="1" x14ac:dyDescent="0.4">
      <c r="B22" s="221"/>
      <c r="C22" s="257"/>
      <c r="D22" s="607"/>
      <c r="E22" s="280"/>
      <c r="F22" s="155" t="s">
        <v>22</v>
      </c>
      <c r="G22" s="280"/>
      <c r="H22" s="561"/>
      <c r="I22" s="565"/>
      <c r="J22" s="567"/>
      <c r="K22" s="568"/>
      <c r="L22" s="279">
        <f>L21/23.5</f>
        <v>30.979574468085104</v>
      </c>
      <c r="M22" s="565"/>
      <c r="N22" s="566"/>
      <c r="O22" s="567"/>
      <c r="P22" s="567"/>
      <c r="Q22" s="622"/>
      <c r="R22" s="565"/>
      <c r="S22" s="567"/>
      <c r="T22" s="567"/>
      <c r="U22" s="567"/>
      <c r="V22" s="567"/>
      <c r="W22" s="567"/>
      <c r="X22" s="567"/>
      <c r="Y22" s="568"/>
    </row>
    <row r="23" spans="2:25" x14ac:dyDescent="0.35">
      <c r="B23" s="2"/>
      <c r="C23" s="2"/>
      <c r="D23" s="4"/>
      <c r="E23" s="2"/>
      <c r="F23" s="2"/>
      <c r="G23" s="2"/>
      <c r="H23" s="9"/>
      <c r="I23" s="10"/>
      <c r="J23" s="9"/>
      <c r="K23" s="2"/>
      <c r="L23" s="12"/>
      <c r="M23" s="2"/>
      <c r="N23" s="2"/>
      <c r="O23" s="2"/>
    </row>
    <row r="24" spans="2:25" s="191" customFormat="1" ht="18" x14ac:dyDescent="0.35">
      <c r="D24" s="237"/>
      <c r="E24" s="238"/>
      <c r="F24" s="239"/>
      <c r="G24" s="240"/>
      <c r="H24" s="238"/>
      <c r="I24" s="238"/>
      <c r="J24" s="238"/>
      <c r="K24" s="238"/>
    </row>
    <row r="25" spans="2:25" ht="18" x14ac:dyDescent="0.35">
      <c r="E25" s="11"/>
      <c r="F25" s="25"/>
      <c r="G25" s="26"/>
      <c r="H25" s="11"/>
      <c r="I25" s="11"/>
      <c r="J25" s="11"/>
      <c r="K25" s="11"/>
    </row>
    <row r="26" spans="2:25" x14ac:dyDescent="0.35">
      <c r="E26" s="11"/>
      <c r="F26" s="11"/>
      <c r="G26" s="11"/>
      <c r="H26" s="11"/>
      <c r="I26" s="11"/>
      <c r="J26" s="11"/>
      <c r="K26" s="11"/>
    </row>
    <row r="27" spans="2:25" x14ac:dyDescent="0.35">
      <c r="E27" s="11"/>
      <c r="F27" s="11"/>
      <c r="G27" s="11"/>
      <c r="H27" s="11"/>
      <c r="I27" s="11"/>
      <c r="J27" s="11"/>
      <c r="K27" s="11"/>
    </row>
    <row r="28" spans="2:25" x14ac:dyDescent="0.35">
      <c r="E28" s="11"/>
      <c r="F28" s="11"/>
      <c r="G28" s="11"/>
      <c r="H28" s="11"/>
      <c r="I28" s="11"/>
      <c r="J28" s="11"/>
      <c r="K28" s="11"/>
    </row>
    <row r="29" spans="2:25" x14ac:dyDescent="0.35">
      <c r="E29" s="11"/>
      <c r="F29" s="11"/>
      <c r="G29" s="11"/>
      <c r="H29" s="11"/>
      <c r="I29" s="11"/>
      <c r="J29" s="11"/>
      <c r="K29" s="11"/>
    </row>
    <row r="30" spans="2:25" x14ac:dyDescent="0.35">
      <c r="E30" s="11"/>
      <c r="F30" s="11"/>
      <c r="G30" s="11"/>
      <c r="H30" s="11"/>
      <c r="I30" s="11"/>
      <c r="J30" s="11"/>
      <c r="K30" s="11"/>
    </row>
    <row r="31" spans="2:25" x14ac:dyDescent="0.35">
      <c r="E31" s="11"/>
      <c r="F31" s="11"/>
      <c r="G31" s="11"/>
      <c r="H31" s="11"/>
      <c r="I31" s="11"/>
      <c r="J31" s="11"/>
      <c r="K31" s="11"/>
    </row>
    <row r="32" spans="2:25" x14ac:dyDescent="0.35">
      <c r="E32" s="11"/>
      <c r="F32" s="11"/>
      <c r="G32" s="11"/>
      <c r="H32" s="11"/>
      <c r="I32" s="11"/>
      <c r="J32" s="11"/>
      <c r="K32" s="11"/>
    </row>
  </sheetData>
  <mergeCells count="11">
    <mergeCell ref="M4:Q4"/>
    <mergeCell ref="R4:Y4"/>
    <mergeCell ref="B4:B5"/>
    <mergeCell ref="C4:C5"/>
    <mergeCell ref="D4:D5"/>
    <mergeCell ref="L4:L5"/>
    <mergeCell ref="E4:E5"/>
    <mergeCell ref="F4:F5"/>
    <mergeCell ref="G4:G5"/>
    <mergeCell ref="H4:H5"/>
    <mergeCell ref="I4:K4"/>
  </mergeCells>
  <pageMargins left="0.25" right="0.25" top="0.75" bottom="0.75" header="0.3" footer="0.3"/>
  <pageSetup paperSize="9" scale="41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B2:Y36"/>
  <sheetViews>
    <sheetView topLeftCell="A7" zoomScale="70" zoomScaleNormal="70" workbookViewId="0">
      <selection activeCell="C18" sqref="C18:D18"/>
    </sheetView>
  </sheetViews>
  <sheetFormatPr defaultRowHeight="14.5" x14ac:dyDescent="0.35"/>
  <cols>
    <col min="2" max="2" width="16.81640625" customWidth="1"/>
    <col min="3" max="3" width="11" style="5" customWidth="1"/>
    <col min="4" max="4" width="15.7265625" style="5" customWidth="1"/>
    <col min="5" max="5" width="20.81640625" customWidth="1"/>
    <col min="6" max="6" width="54.26953125" customWidth="1"/>
    <col min="7" max="7" width="13.81640625" customWidth="1"/>
    <col min="8" max="8" width="10.81640625" customWidth="1"/>
    <col min="10" max="10" width="11.26953125" customWidth="1"/>
    <col min="11" max="11" width="12.81640625" customWidth="1"/>
    <col min="12" max="12" width="20.7265625" customWidth="1"/>
    <col min="13" max="13" width="11.26953125" customWidth="1"/>
  </cols>
  <sheetData>
    <row r="2" spans="2:25" ht="23" x14ac:dyDescent="0.5">
      <c r="B2" s="553" t="s">
        <v>1</v>
      </c>
      <c r="C2" s="624"/>
      <c r="D2" s="554"/>
      <c r="E2" s="553" t="s">
        <v>3</v>
      </c>
      <c r="F2" s="553"/>
      <c r="G2" s="555" t="s">
        <v>2</v>
      </c>
      <c r="H2" s="554">
        <v>8</v>
      </c>
      <c r="I2" s="6"/>
      <c r="L2" s="8"/>
      <c r="M2" s="7"/>
      <c r="N2" s="1"/>
      <c r="O2" s="2"/>
    </row>
    <row r="3" spans="2:25" ht="15" thickBot="1" x14ac:dyDescent="0.4">
      <c r="B3" s="1"/>
      <c r="D3" s="3"/>
      <c r="E3" s="1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5" s="16" customFormat="1" ht="21.75" customHeight="1" thickBot="1" x14ac:dyDescent="0.4">
      <c r="B4" s="896" t="s">
        <v>0</v>
      </c>
      <c r="C4" s="911"/>
      <c r="D4" s="899" t="s">
        <v>148</v>
      </c>
      <c r="E4" s="896" t="s">
        <v>38</v>
      </c>
      <c r="F4" s="898" t="s">
        <v>37</v>
      </c>
      <c r="G4" s="898" t="s">
        <v>26</v>
      </c>
      <c r="H4" s="898" t="s">
        <v>36</v>
      </c>
      <c r="I4" s="912" t="s">
        <v>23</v>
      </c>
      <c r="J4" s="913"/>
      <c r="K4" s="914"/>
      <c r="L4" s="899" t="s">
        <v>149</v>
      </c>
      <c r="M4" s="889" t="s">
        <v>24</v>
      </c>
      <c r="N4" s="890"/>
      <c r="O4" s="891"/>
      <c r="P4" s="891"/>
      <c r="Q4" s="891"/>
      <c r="R4" s="893" t="s">
        <v>25</v>
      </c>
      <c r="S4" s="894"/>
      <c r="T4" s="894"/>
      <c r="U4" s="894"/>
      <c r="V4" s="894"/>
      <c r="W4" s="894"/>
      <c r="X4" s="894"/>
      <c r="Y4" s="895"/>
    </row>
    <row r="5" spans="2:25" s="16" customFormat="1" ht="28.5" customHeight="1" thickBot="1" x14ac:dyDescent="0.4">
      <c r="B5" s="897"/>
      <c r="C5" s="901"/>
      <c r="D5" s="900"/>
      <c r="E5" s="897"/>
      <c r="F5" s="897"/>
      <c r="G5" s="897"/>
      <c r="H5" s="897"/>
      <c r="I5" s="421" t="s">
        <v>27</v>
      </c>
      <c r="J5" s="410" t="s">
        <v>28</v>
      </c>
      <c r="K5" s="421" t="s">
        <v>29</v>
      </c>
      <c r="L5" s="900"/>
      <c r="M5" s="431" t="s">
        <v>30</v>
      </c>
      <c r="N5" s="431" t="s">
        <v>105</v>
      </c>
      <c r="O5" s="431" t="s">
        <v>31</v>
      </c>
      <c r="P5" s="439" t="s">
        <v>106</v>
      </c>
      <c r="Q5" s="527" t="s">
        <v>107</v>
      </c>
      <c r="R5" s="314" t="s">
        <v>32</v>
      </c>
      <c r="S5" s="314" t="s">
        <v>33</v>
      </c>
      <c r="T5" s="314" t="s">
        <v>34</v>
      </c>
      <c r="U5" s="314" t="s">
        <v>35</v>
      </c>
      <c r="V5" s="314" t="s">
        <v>108</v>
      </c>
      <c r="W5" s="314" t="s">
        <v>109</v>
      </c>
      <c r="X5" s="314" t="s">
        <v>110</v>
      </c>
      <c r="Y5" s="410" t="s">
        <v>111</v>
      </c>
    </row>
    <row r="6" spans="2:25" s="16" customFormat="1" ht="26.5" customHeight="1" x14ac:dyDescent="0.35">
      <c r="B6" s="585" t="s">
        <v>6</v>
      </c>
      <c r="C6" s="855"/>
      <c r="D6" s="341">
        <v>24</v>
      </c>
      <c r="E6" s="261" t="s">
        <v>20</v>
      </c>
      <c r="F6" s="575" t="s">
        <v>101</v>
      </c>
      <c r="G6" s="118">
        <v>150</v>
      </c>
      <c r="H6" s="261"/>
      <c r="I6" s="226">
        <v>0.6</v>
      </c>
      <c r="J6" s="37">
        <v>0</v>
      </c>
      <c r="K6" s="38">
        <v>16.95</v>
      </c>
      <c r="L6" s="276">
        <v>69</v>
      </c>
      <c r="M6" s="226">
        <v>0.01</v>
      </c>
      <c r="N6" s="37">
        <v>0.03</v>
      </c>
      <c r="O6" s="37">
        <v>19.5</v>
      </c>
      <c r="P6" s="37">
        <v>0</v>
      </c>
      <c r="Q6" s="38">
        <v>0</v>
      </c>
      <c r="R6" s="47">
        <v>24</v>
      </c>
      <c r="S6" s="35">
        <v>16.5</v>
      </c>
      <c r="T6" s="35">
        <v>13.5</v>
      </c>
      <c r="U6" s="35">
        <v>3.3</v>
      </c>
      <c r="V6" s="35">
        <v>417</v>
      </c>
      <c r="W6" s="35">
        <v>3.0000000000000001E-3</v>
      </c>
      <c r="X6" s="35">
        <v>5.0000000000000001E-4</v>
      </c>
      <c r="Y6" s="194">
        <v>1.4999999999999999E-2</v>
      </c>
    </row>
    <row r="7" spans="2:25" s="16" customFormat="1" ht="36" customHeight="1" x14ac:dyDescent="0.35">
      <c r="B7" s="599"/>
      <c r="C7" s="104"/>
      <c r="D7" s="459">
        <v>270</v>
      </c>
      <c r="E7" s="459" t="s">
        <v>10</v>
      </c>
      <c r="F7" s="318" t="s">
        <v>135</v>
      </c>
      <c r="G7" s="532">
        <v>90</v>
      </c>
      <c r="H7" s="147"/>
      <c r="I7" s="331">
        <v>24.03</v>
      </c>
      <c r="J7" s="82">
        <v>19.829999999999998</v>
      </c>
      <c r="K7" s="87">
        <v>1.61</v>
      </c>
      <c r="L7" s="390">
        <v>279.17</v>
      </c>
      <c r="M7" s="208">
        <v>0.09</v>
      </c>
      <c r="N7" s="13">
        <v>0.17</v>
      </c>
      <c r="O7" s="13">
        <v>1.85</v>
      </c>
      <c r="P7" s="13">
        <v>40</v>
      </c>
      <c r="Q7" s="23">
        <v>0.01</v>
      </c>
      <c r="R7" s="208">
        <v>23.61</v>
      </c>
      <c r="S7" s="13">
        <v>193.21</v>
      </c>
      <c r="T7" s="13">
        <v>24.96</v>
      </c>
      <c r="U7" s="13">
        <v>1.67</v>
      </c>
      <c r="V7" s="43">
        <v>300.75</v>
      </c>
      <c r="W7" s="71">
        <v>5.3800000000000002E-3</v>
      </c>
      <c r="X7" s="13">
        <v>2.9E-4</v>
      </c>
      <c r="Y7" s="43">
        <v>0.16</v>
      </c>
    </row>
    <row r="8" spans="2:25" s="16" customFormat="1" ht="26.25" customHeight="1" x14ac:dyDescent="0.35">
      <c r="B8" s="599"/>
      <c r="C8" s="104"/>
      <c r="D8" s="90">
        <v>227</v>
      </c>
      <c r="E8" s="147" t="s">
        <v>60</v>
      </c>
      <c r="F8" s="576" t="s">
        <v>104</v>
      </c>
      <c r="G8" s="532">
        <v>150</v>
      </c>
      <c r="H8" s="147"/>
      <c r="I8" s="212">
        <v>4.3499999999999996</v>
      </c>
      <c r="J8" s="75">
        <v>3.9</v>
      </c>
      <c r="K8" s="183">
        <v>20.399999999999999</v>
      </c>
      <c r="L8" s="330">
        <v>134.25</v>
      </c>
      <c r="M8" s="212">
        <v>0.12</v>
      </c>
      <c r="N8" s="75">
        <v>0.08</v>
      </c>
      <c r="O8" s="75">
        <v>0</v>
      </c>
      <c r="P8" s="75">
        <v>19.5</v>
      </c>
      <c r="Q8" s="76">
        <v>0.08</v>
      </c>
      <c r="R8" s="212">
        <v>7.92</v>
      </c>
      <c r="S8" s="75">
        <v>109.87</v>
      </c>
      <c r="T8" s="75">
        <v>73.540000000000006</v>
      </c>
      <c r="U8" s="75">
        <v>2.46</v>
      </c>
      <c r="V8" s="75">
        <v>137.4</v>
      </c>
      <c r="W8" s="75">
        <v>2E-3</v>
      </c>
      <c r="X8" s="75">
        <v>2E-3</v>
      </c>
      <c r="Y8" s="183">
        <v>8.9999999999999993E-3</v>
      </c>
    </row>
    <row r="9" spans="2:25" s="34" customFormat="1" ht="33" customHeight="1" x14ac:dyDescent="0.35">
      <c r="B9" s="599"/>
      <c r="C9" s="104"/>
      <c r="D9" s="459">
        <v>95</v>
      </c>
      <c r="E9" s="89" t="s">
        <v>18</v>
      </c>
      <c r="F9" s="336" t="s">
        <v>126</v>
      </c>
      <c r="G9" s="544">
        <v>200</v>
      </c>
      <c r="H9" s="146"/>
      <c r="I9" s="207">
        <v>0</v>
      </c>
      <c r="J9" s="15">
        <v>0</v>
      </c>
      <c r="K9" s="39">
        <v>20.2</v>
      </c>
      <c r="L9" s="215">
        <v>81.400000000000006</v>
      </c>
      <c r="M9" s="207">
        <v>0.1</v>
      </c>
      <c r="N9" s="15">
        <v>0.1</v>
      </c>
      <c r="O9" s="15">
        <v>3</v>
      </c>
      <c r="P9" s="15">
        <v>79.2</v>
      </c>
      <c r="Q9" s="39">
        <v>0.96</v>
      </c>
      <c r="R9" s="17">
        <v>0</v>
      </c>
      <c r="S9" s="15">
        <v>0</v>
      </c>
      <c r="T9" s="30">
        <v>0</v>
      </c>
      <c r="U9" s="15">
        <v>0</v>
      </c>
      <c r="V9" s="15">
        <v>0</v>
      </c>
      <c r="W9" s="15">
        <v>0</v>
      </c>
      <c r="X9" s="15">
        <v>0</v>
      </c>
      <c r="Y9" s="43">
        <v>0</v>
      </c>
    </row>
    <row r="10" spans="2:25" s="34" customFormat="1" ht="26.25" customHeight="1" x14ac:dyDescent="0.35">
      <c r="B10" s="599"/>
      <c r="C10" s="104"/>
      <c r="D10" s="462">
        <v>119</v>
      </c>
      <c r="E10" s="113" t="s">
        <v>14</v>
      </c>
      <c r="F10" s="578" t="s">
        <v>51</v>
      </c>
      <c r="G10" s="159">
        <v>20</v>
      </c>
      <c r="H10" s="110"/>
      <c r="I10" s="207">
        <v>1.4</v>
      </c>
      <c r="J10" s="15">
        <v>0.14000000000000001</v>
      </c>
      <c r="K10" s="39">
        <v>8.8000000000000007</v>
      </c>
      <c r="L10" s="215">
        <v>48</v>
      </c>
      <c r="M10" s="207">
        <v>0.02</v>
      </c>
      <c r="N10" s="15">
        <v>6.0000000000000001E-3</v>
      </c>
      <c r="O10" s="15">
        <v>0</v>
      </c>
      <c r="P10" s="15">
        <v>0</v>
      </c>
      <c r="Q10" s="39">
        <v>0</v>
      </c>
      <c r="R10" s="17">
        <v>7.4</v>
      </c>
      <c r="S10" s="15">
        <v>43.6</v>
      </c>
      <c r="T10" s="15">
        <v>13</v>
      </c>
      <c r="U10" s="17">
        <v>0.56000000000000005</v>
      </c>
      <c r="V10" s="15">
        <v>18.600000000000001</v>
      </c>
      <c r="W10" s="15">
        <v>5.9999999999999995E-4</v>
      </c>
      <c r="X10" s="17">
        <v>1E-3</v>
      </c>
      <c r="Y10" s="39">
        <v>0</v>
      </c>
    </row>
    <row r="11" spans="2:25" s="34" customFormat="1" ht="23.25" customHeight="1" x14ac:dyDescent="0.35">
      <c r="B11" s="599"/>
      <c r="C11" s="104"/>
      <c r="D11" s="459">
        <v>120</v>
      </c>
      <c r="E11" s="110" t="s">
        <v>15</v>
      </c>
      <c r="F11" s="578" t="s">
        <v>13</v>
      </c>
      <c r="G11" s="113">
        <v>20</v>
      </c>
      <c r="H11" s="110"/>
      <c r="I11" s="207">
        <v>1.1399999999999999</v>
      </c>
      <c r="J11" s="15">
        <v>0.22</v>
      </c>
      <c r="K11" s="39">
        <v>7.44</v>
      </c>
      <c r="L11" s="216">
        <v>36.26</v>
      </c>
      <c r="M11" s="236">
        <v>0.02</v>
      </c>
      <c r="N11" s="20">
        <v>2.4E-2</v>
      </c>
      <c r="O11" s="20">
        <v>0.08</v>
      </c>
      <c r="P11" s="20">
        <v>0</v>
      </c>
      <c r="Q11" s="46">
        <v>0</v>
      </c>
      <c r="R11" s="19">
        <v>6.8</v>
      </c>
      <c r="S11" s="20">
        <v>24</v>
      </c>
      <c r="T11" s="20">
        <v>8.1999999999999993</v>
      </c>
      <c r="U11" s="20">
        <v>0.46</v>
      </c>
      <c r="V11" s="20">
        <v>73.5</v>
      </c>
      <c r="W11" s="20">
        <v>2E-3</v>
      </c>
      <c r="X11" s="20">
        <v>2E-3</v>
      </c>
      <c r="Y11" s="46">
        <v>1.2E-2</v>
      </c>
    </row>
    <row r="12" spans="2:25" s="34" customFormat="1" ht="23.25" customHeight="1" x14ac:dyDescent="0.35">
      <c r="B12" s="599"/>
      <c r="C12" s="104"/>
      <c r="D12" s="459"/>
      <c r="E12" s="90"/>
      <c r="F12" s="135" t="s">
        <v>21</v>
      </c>
      <c r="G12" s="229">
        <f>G6+G7+G8+G9+G10+G11</f>
        <v>630</v>
      </c>
      <c r="H12" s="90"/>
      <c r="I12" s="175">
        <f t="shared" ref="I12:Y12" si="0">I6+I7+I8+I9+I10+I11</f>
        <v>31.520000000000003</v>
      </c>
      <c r="J12" s="32">
        <f t="shared" si="0"/>
        <v>24.089999999999996</v>
      </c>
      <c r="K12" s="66">
        <f t="shared" si="0"/>
        <v>75.399999999999991</v>
      </c>
      <c r="L12" s="375">
        <f t="shared" si="0"/>
        <v>648.08000000000004</v>
      </c>
      <c r="M12" s="175">
        <f t="shared" si="0"/>
        <v>0.36</v>
      </c>
      <c r="N12" s="32">
        <f t="shared" si="0"/>
        <v>0.41000000000000003</v>
      </c>
      <c r="O12" s="32">
        <f t="shared" si="0"/>
        <v>24.43</v>
      </c>
      <c r="P12" s="32">
        <f t="shared" si="0"/>
        <v>138.69999999999999</v>
      </c>
      <c r="Q12" s="66">
        <f t="shared" si="0"/>
        <v>1.05</v>
      </c>
      <c r="R12" s="33">
        <f t="shared" si="0"/>
        <v>69.73</v>
      </c>
      <c r="S12" s="32">
        <f t="shared" si="0"/>
        <v>387.18000000000006</v>
      </c>
      <c r="T12" s="32">
        <f t="shared" si="0"/>
        <v>133.19999999999999</v>
      </c>
      <c r="U12" s="32">
        <f t="shared" si="0"/>
        <v>8.4500000000000011</v>
      </c>
      <c r="V12" s="32">
        <f t="shared" si="0"/>
        <v>947.25</v>
      </c>
      <c r="W12" s="32">
        <f t="shared" si="0"/>
        <v>1.298E-2</v>
      </c>
      <c r="X12" s="32">
        <f t="shared" si="0"/>
        <v>5.79E-3</v>
      </c>
      <c r="Y12" s="66">
        <f t="shared" si="0"/>
        <v>0.19600000000000001</v>
      </c>
    </row>
    <row r="13" spans="2:25" s="34" customFormat="1" ht="28.5" customHeight="1" thickBot="1" x14ac:dyDescent="0.4">
      <c r="B13" s="623"/>
      <c r="C13" s="105"/>
      <c r="D13" s="228"/>
      <c r="E13" s="181"/>
      <c r="F13" s="392" t="s">
        <v>22</v>
      </c>
      <c r="G13" s="117"/>
      <c r="H13" s="181"/>
      <c r="I13" s="224"/>
      <c r="J13" s="225"/>
      <c r="K13" s="407"/>
      <c r="L13" s="282">
        <f>L12/23.5</f>
        <v>27.577872340425532</v>
      </c>
      <c r="M13" s="224"/>
      <c r="N13" s="225"/>
      <c r="O13" s="225"/>
      <c r="P13" s="225"/>
      <c r="Q13" s="407"/>
      <c r="R13" s="412"/>
      <c r="S13" s="225"/>
      <c r="T13" s="225"/>
      <c r="U13" s="225"/>
      <c r="V13" s="225"/>
      <c r="W13" s="225"/>
      <c r="X13" s="225"/>
      <c r="Y13" s="407"/>
    </row>
    <row r="14" spans="2:25" s="16" customFormat="1" ht="33.75" customHeight="1" x14ac:dyDescent="0.35">
      <c r="B14" s="557" t="s">
        <v>7</v>
      </c>
      <c r="C14" s="856"/>
      <c r="D14" s="133">
        <v>172</v>
      </c>
      <c r="E14" s="806" t="s">
        <v>20</v>
      </c>
      <c r="F14" s="809" t="s">
        <v>159</v>
      </c>
      <c r="G14" s="807">
        <v>60</v>
      </c>
      <c r="H14" s="245"/>
      <c r="I14" s="248">
        <v>1.86</v>
      </c>
      <c r="J14" s="78">
        <v>0.12</v>
      </c>
      <c r="K14" s="466">
        <v>4.26</v>
      </c>
      <c r="L14" s="247">
        <v>24.6</v>
      </c>
      <c r="M14" s="248">
        <v>0.06</v>
      </c>
      <c r="N14" s="78">
        <v>0.11</v>
      </c>
      <c r="O14" s="78">
        <v>6</v>
      </c>
      <c r="P14" s="78">
        <v>1.2</v>
      </c>
      <c r="Q14" s="466">
        <v>0</v>
      </c>
      <c r="R14" s="248">
        <v>9.6</v>
      </c>
      <c r="S14" s="78">
        <v>31.8</v>
      </c>
      <c r="T14" s="78">
        <v>12.6</v>
      </c>
      <c r="U14" s="78">
        <v>0.42</v>
      </c>
      <c r="V14" s="78">
        <v>438.6</v>
      </c>
      <c r="W14" s="78">
        <v>0</v>
      </c>
      <c r="X14" s="78">
        <v>1E-3</v>
      </c>
      <c r="Y14" s="79">
        <v>0.02</v>
      </c>
    </row>
    <row r="15" spans="2:25" s="16" customFormat="1" ht="33.75" customHeight="1" x14ac:dyDescent="0.35">
      <c r="B15" s="130"/>
      <c r="C15" s="344"/>
      <c r="D15" s="114">
        <v>31</v>
      </c>
      <c r="E15" s="147" t="s">
        <v>9</v>
      </c>
      <c r="F15" s="318" t="s">
        <v>73</v>
      </c>
      <c r="G15" s="538">
        <v>200</v>
      </c>
      <c r="H15" s="90"/>
      <c r="I15" s="212">
        <v>5.75</v>
      </c>
      <c r="J15" s="75">
        <v>8.7899999999999991</v>
      </c>
      <c r="K15" s="76">
        <v>8.75</v>
      </c>
      <c r="L15" s="186">
        <v>138.04</v>
      </c>
      <c r="M15" s="212">
        <v>0.04</v>
      </c>
      <c r="N15" s="184">
        <v>7.0000000000000007E-2</v>
      </c>
      <c r="O15" s="75">
        <v>5.25</v>
      </c>
      <c r="P15" s="75">
        <v>130</v>
      </c>
      <c r="Q15" s="183">
        <v>7.0000000000000007E-2</v>
      </c>
      <c r="R15" s="212">
        <v>33.81</v>
      </c>
      <c r="S15" s="75">
        <v>77.47</v>
      </c>
      <c r="T15" s="75">
        <v>20.29</v>
      </c>
      <c r="U15" s="75">
        <v>1.29</v>
      </c>
      <c r="V15" s="75">
        <v>275.49</v>
      </c>
      <c r="W15" s="75">
        <v>5.64E-3</v>
      </c>
      <c r="X15" s="75">
        <v>4.2999999999999997E-2</v>
      </c>
      <c r="Y15" s="183">
        <v>0.03</v>
      </c>
    </row>
    <row r="16" spans="2:25" s="16" customFormat="1" ht="33.75" customHeight="1" x14ac:dyDescent="0.35">
      <c r="B16" s="558"/>
      <c r="C16" s="344"/>
      <c r="D16" s="114">
        <v>85</v>
      </c>
      <c r="E16" s="147" t="s">
        <v>10</v>
      </c>
      <c r="F16" s="137" t="s">
        <v>130</v>
      </c>
      <c r="G16" s="538">
        <v>90</v>
      </c>
      <c r="H16" s="90"/>
      <c r="I16" s="212">
        <v>13.81</v>
      </c>
      <c r="J16" s="75">
        <v>7.8</v>
      </c>
      <c r="K16" s="183">
        <v>7.21</v>
      </c>
      <c r="L16" s="330">
        <v>154.13</v>
      </c>
      <c r="M16" s="212">
        <v>0.18</v>
      </c>
      <c r="N16" s="75">
        <v>1.37</v>
      </c>
      <c r="O16" s="75">
        <v>10.33</v>
      </c>
      <c r="P16" s="75">
        <v>3.92</v>
      </c>
      <c r="Q16" s="76">
        <v>0.96</v>
      </c>
      <c r="R16" s="212">
        <v>16.170000000000002</v>
      </c>
      <c r="S16" s="75">
        <v>221.57</v>
      </c>
      <c r="T16" s="75">
        <v>14.02</v>
      </c>
      <c r="U16" s="75">
        <v>4.8</v>
      </c>
      <c r="V16" s="75">
        <v>194.11</v>
      </c>
      <c r="W16" s="75">
        <v>4.9100000000000003E-3</v>
      </c>
      <c r="X16" s="75">
        <v>2.75E-2</v>
      </c>
      <c r="Y16" s="183">
        <v>0</v>
      </c>
    </row>
    <row r="17" spans="2:25" s="16" customFormat="1" ht="33.75" customHeight="1" x14ac:dyDescent="0.35">
      <c r="B17" s="558"/>
      <c r="C17" s="445" t="s">
        <v>70</v>
      </c>
      <c r="D17" s="161">
        <v>51</v>
      </c>
      <c r="E17" s="161" t="s">
        <v>60</v>
      </c>
      <c r="F17" s="263" t="s">
        <v>136</v>
      </c>
      <c r="G17" s="468">
        <v>150</v>
      </c>
      <c r="H17" s="158"/>
      <c r="I17" s="360">
        <v>3.3</v>
      </c>
      <c r="J17" s="73">
        <v>3.9</v>
      </c>
      <c r="K17" s="395">
        <v>25.65</v>
      </c>
      <c r="L17" s="449">
        <v>151.35</v>
      </c>
      <c r="M17" s="360">
        <v>0.15</v>
      </c>
      <c r="N17" s="73">
        <v>0.09</v>
      </c>
      <c r="O17" s="73">
        <v>21</v>
      </c>
      <c r="P17" s="73">
        <v>0</v>
      </c>
      <c r="Q17" s="395">
        <v>0</v>
      </c>
      <c r="R17" s="360">
        <v>14.01</v>
      </c>
      <c r="S17" s="73">
        <v>78.63</v>
      </c>
      <c r="T17" s="73">
        <v>29.37</v>
      </c>
      <c r="U17" s="73">
        <v>1.32</v>
      </c>
      <c r="V17" s="73">
        <v>809.4</v>
      </c>
      <c r="W17" s="73">
        <v>8.0000000000000002E-3</v>
      </c>
      <c r="X17" s="73">
        <v>5.9999999999999995E-4</v>
      </c>
      <c r="Y17" s="361">
        <v>4.4999999999999998E-2</v>
      </c>
    </row>
    <row r="18" spans="2:25" s="16" customFormat="1" ht="33.75" customHeight="1" x14ac:dyDescent="0.35">
      <c r="B18" s="558"/>
      <c r="C18" s="444" t="s">
        <v>69</v>
      </c>
      <c r="D18" s="446">
        <v>50</v>
      </c>
      <c r="E18" s="446" t="s">
        <v>60</v>
      </c>
      <c r="F18" s="788" t="s">
        <v>115</v>
      </c>
      <c r="G18" s="767">
        <v>150</v>
      </c>
      <c r="H18" s="157"/>
      <c r="I18" s="662">
        <v>3.3</v>
      </c>
      <c r="J18" s="656">
        <v>7.8</v>
      </c>
      <c r="K18" s="657">
        <v>22.35</v>
      </c>
      <c r="L18" s="663">
        <v>173.1</v>
      </c>
      <c r="M18" s="269">
        <v>0.14000000000000001</v>
      </c>
      <c r="N18" s="58">
        <v>0.12</v>
      </c>
      <c r="O18" s="58">
        <v>18.149999999999999</v>
      </c>
      <c r="P18" s="58">
        <v>21.6</v>
      </c>
      <c r="Q18" s="99">
        <v>0.1</v>
      </c>
      <c r="R18" s="269">
        <v>36.36</v>
      </c>
      <c r="S18" s="58">
        <v>85.5</v>
      </c>
      <c r="T18" s="58">
        <v>27.8</v>
      </c>
      <c r="U18" s="58">
        <v>1.1399999999999999</v>
      </c>
      <c r="V18" s="58">
        <v>701.4</v>
      </c>
      <c r="W18" s="58">
        <v>8.0000000000000002E-3</v>
      </c>
      <c r="X18" s="58">
        <v>2E-3</v>
      </c>
      <c r="Y18" s="59">
        <v>4.2000000000000003E-2</v>
      </c>
    </row>
    <row r="19" spans="2:25" s="16" customFormat="1" ht="43.5" customHeight="1" x14ac:dyDescent="0.35">
      <c r="B19" s="558"/>
      <c r="C19" s="344"/>
      <c r="D19" s="114">
        <v>95</v>
      </c>
      <c r="E19" s="146" t="s">
        <v>18</v>
      </c>
      <c r="F19" s="336" t="s">
        <v>127</v>
      </c>
      <c r="G19" s="544">
        <v>200</v>
      </c>
      <c r="H19" s="147"/>
      <c r="I19" s="236">
        <v>0</v>
      </c>
      <c r="J19" s="20">
        <v>0</v>
      </c>
      <c r="K19" s="21">
        <v>20</v>
      </c>
      <c r="L19" s="167">
        <v>80.599999999999994</v>
      </c>
      <c r="M19" s="207">
        <v>0.1</v>
      </c>
      <c r="N19" s="15">
        <v>0.1</v>
      </c>
      <c r="O19" s="15">
        <v>3</v>
      </c>
      <c r="P19" s="15">
        <v>79.2</v>
      </c>
      <c r="Q19" s="18">
        <v>0.96</v>
      </c>
      <c r="R19" s="207">
        <v>0</v>
      </c>
      <c r="S19" s="15">
        <v>0</v>
      </c>
      <c r="T19" s="30">
        <v>0</v>
      </c>
      <c r="U19" s="15">
        <v>0</v>
      </c>
      <c r="V19" s="15">
        <v>0</v>
      </c>
      <c r="W19" s="15">
        <v>0</v>
      </c>
      <c r="X19" s="15">
        <v>0</v>
      </c>
      <c r="Y19" s="43">
        <v>0</v>
      </c>
    </row>
    <row r="20" spans="2:25" s="16" customFormat="1" ht="33.75" customHeight="1" x14ac:dyDescent="0.35">
      <c r="B20" s="558"/>
      <c r="C20" s="344"/>
      <c r="D20" s="186">
        <v>119</v>
      </c>
      <c r="E20" s="147" t="s">
        <v>14</v>
      </c>
      <c r="F20" s="111" t="s">
        <v>51</v>
      </c>
      <c r="G20" s="110">
        <v>45</v>
      </c>
      <c r="H20" s="113"/>
      <c r="I20" s="17">
        <v>3.19</v>
      </c>
      <c r="J20" s="15">
        <v>0.31</v>
      </c>
      <c r="K20" s="18">
        <v>19.89</v>
      </c>
      <c r="L20" s="164">
        <v>108</v>
      </c>
      <c r="M20" s="17">
        <v>0.05</v>
      </c>
      <c r="N20" s="17">
        <v>0.02</v>
      </c>
      <c r="O20" s="15">
        <v>0</v>
      </c>
      <c r="P20" s="15">
        <v>0</v>
      </c>
      <c r="Q20" s="18">
        <v>0</v>
      </c>
      <c r="R20" s="207">
        <v>16.649999999999999</v>
      </c>
      <c r="S20" s="15">
        <v>98.1</v>
      </c>
      <c r="T20" s="15">
        <v>29.25</v>
      </c>
      <c r="U20" s="15">
        <v>1.26</v>
      </c>
      <c r="V20" s="15">
        <v>41.85</v>
      </c>
      <c r="W20" s="15">
        <v>2E-3</v>
      </c>
      <c r="X20" s="15">
        <v>3.0000000000000001E-3</v>
      </c>
      <c r="Y20" s="43">
        <v>0</v>
      </c>
    </row>
    <row r="21" spans="2:25" s="16" customFormat="1" ht="33.75" customHeight="1" x14ac:dyDescent="0.35">
      <c r="B21" s="558"/>
      <c r="C21" s="344"/>
      <c r="D21" s="114">
        <v>120</v>
      </c>
      <c r="E21" s="148" t="s">
        <v>15</v>
      </c>
      <c r="F21" s="578" t="s">
        <v>44</v>
      </c>
      <c r="G21" s="114">
        <v>40</v>
      </c>
      <c r="H21" s="319"/>
      <c r="I21" s="19">
        <v>2.64</v>
      </c>
      <c r="J21" s="20">
        <v>0.48</v>
      </c>
      <c r="K21" s="21">
        <v>16.079999999999998</v>
      </c>
      <c r="L21" s="167">
        <v>79.2</v>
      </c>
      <c r="M21" s="17">
        <v>7.0000000000000007E-2</v>
      </c>
      <c r="N21" s="17">
        <v>0.03</v>
      </c>
      <c r="O21" s="15">
        <v>0</v>
      </c>
      <c r="P21" s="15">
        <v>0</v>
      </c>
      <c r="Q21" s="18">
        <v>0</v>
      </c>
      <c r="R21" s="207">
        <v>11.6</v>
      </c>
      <c r="S21" s="15">
        <v>60</v>
      </c>
      <c r="T21" s="15">
        <v>18.8</v>
      </c>
      <c r="U21" s="15">
        <v>1.56</v>
      </c>
      <c r="V21" s="15">
        <v>94</v>
      </c>
      <c r="W21" s="15">
        <v>1.6999999999999999E-3</v>
      </c>
      <c r="X21" s="15">
        <v>2.2000000000000001E-3</v>
      </c>
      <c r="Y21" s="39">
        <v>0.01</v>
      </c>
    </row>
    <row r="22" spans="2:25" s="16" customFormat="1" ht="33.75" customHeight="1" x14ac:dyDescent="0.35">
      <c r="B22" s="558"/>
      <c r="C22" s="444" t="s">
        <v>69</v>
      </c>
      <c r="D22" s="204"/>
      <c r="E22" s="428"/>
      <c r="F22" s="365" t="s">
        <v>21</v>
      </c>
      <c r="G22" s="668">
        <f>G14+G15+G16+G18+G19+G20+G21</f>
        <v>785</v>
      </c>
      <c r="H22" s="423"/>
      <c r="I22" s="803">
        <f t="shared" ref="I22:Y22" si="1">I14+I15+I16+I18+I19+I20+I21</f>
        <v>30.550000000000004</v>
      </c>
      <c r="J22" s="58">
        <f t="shared" si="1"/>
        <v>25.299999999999997</v>
      </c>
      <c r="K22" s="760">
        <f t="shared" si="1"/>
        <v>98.54</v>
      </c>
      <c r="L22" s="750">
        <f t="shared" si="1"/>
        <v>757.67000000000007</v>
      </c>
      <c r="M22" s="803">
        <f t="shared" si="1"/>
        <v>0.64000000000000012</v>
      </c>
      <c r="N22" s="58">
        <f t="shared" si="1"/>
        <v>1.82</v>
      </c>
      <c r="O22" s="58">
        <f t="shared" si="1"/>
        <v>42.73</v>
      </c>
      <c r="P22" s="58">
        <f t="shared" si="1"/>
        <v>235.91999999999996</v>
      </c>
      <c r="Q22" s="804">
        <f t="shared" si="1"/>
        <v>2.09</v>
      </c>
      <c r="R22" s="760">
        <f t="shared" si="1"/>
        <v>124.19</v>
      </c>
      <c r="S22" s="58">
        <f t="shared" si="1"/>
        <v>574.43999999999994</v>
      </c>
      <c r="T22" s="58">
        <f t="shared" si="1"/>
        <v>122.75999999999999</v>
      </c>
      <c r="U22" s="58">
        <f t="shared" si="1"/>
        <v>10.47</v>
      </c>
      <c r="V22" s="58">
        <f t="shared" si="1"/>
        <v>1745.4499999999998</v>
      </c>
      <c r="W22" s="58">
        <f t="shared" si="1"/>
        <v>2.2249999999999999E-2</v>
      </c>
      <c r="X22" s="58">
        <f t="shared" si="1"/>
        <v>7.8699999999999992E-2</v>
      </c>
      <c r="Y22" s="804">
        <f t="shared" si="1"/>
        <v>0.10199999999999999</v>
      </c>
    </row>
    <row r="23" spans="2:25" s="16" customFormat="1" ht="33.75" customHeight="1" x14ac:dyDescent="0.35">
      <c r="B23" s="558"/>
      <c r="C23" s="444" t="s">
        <v>69</v>
      </c>
      <c r="D23" s="204"/>
      <c r="E23" s="428"/>
      <c r="F23" s="365" t="s">
        <v>22</v>
      </c>
      <c r="G23" s="668"/>
      <c r="H23" s="423"/>
      <c r="I23" s="803"/>
      <c r="J23" s="58"/>
      <c r="K23" s="760"/>
      <c r="L23" s="750">
        <f>L22/23.5</f>
        <v>32.241276595744687</v>
      </c>
      <c r="M23" s="803"/>
      <c r="N23" s="58"/>
      <c r="O23" s="58"/>
      <c r="P23" s="58"/>
      <c r="Q23" s="804"/>
      <c r="R23" s="760"/>
      <c r="S23" s="58"/>
      <c r="T23" s="58"/>
      <c r="U23" s="58"/>
      <c r="V23" s="58"/>
      <c r="W23" s="58"/>
      <c r="X23" s="58"/>
      <c r="Y23" s="804"/>
    </row>
    <row r="24" spans="2:25" s="16" customFormat="1" ht="33.75" customHeight="1" x14ac:dyDescent="0.35">
      <c r="B24" s="558"/>
      <c r="C24" s="445" t="s">
        <v>70</v>
      </c>
      <c r="D24" s="205"/>
      <c r="E24" s="573"/>
      <c r="F24" s="369" t="s">
        <v>21</v>
      </c>
      <c r="G24" s="471">
        <f>G14+G15+G16+G17+G19+G20+G21</f>
        <v>785</v>
      </c>
      <c r="H24" s="253"/>
      <c r="I24" s="402">
        <f t="shared" ref="I24:Y24" si="2">I14+I15+I16+I17+I19+I20+I21</f>
        <v>30.550000000000004</v>
      </c>
      <c r="J24" s="384">
        <f t="shared" si="2"/>
        <v>21.399999999999995</v>
      </c>
      <c r="K24" s="471">
        <f t="shared" si="2"/>
        <v>101.84</v>
      </c>
      <c r="L24" s="752">
        <f t="shared" si="2"/>
        <v>735.92000000000007</v>
      </c>
      <c r="M24" s="402">
        <f t="shared" si="2"/>
        <v>0.65000000000000013</v>
      </c>
      <c r="N24" s="384">
        <f t="shared" si="2"/>
        <v>1.7900000000000003</v>
      </c>
      <c r="O24" s="384">
        <f t="shared" si="2"/>
        <v>45.58</v>
      </c>
      <c r="P24" s="384">
        <f t="shared" si="2"/>
        <v>214.32</v>
      </c>
      <c r="Q24" s="471">
        <f t="shared" si="2"/>
        <v>1.99</v>
      </c>
      <c r="R24" s="402">
        <f t="shared" si="2"/>
        <v>101.84</v>
      </c>
      <c r="S24" s="384">
        <f t="shared" si="2"/>
        <v>567.56999999999994</v>
      </c>
      <c r="T24" s="384">
        <f t="shared" si="2"/>
        <v>124.33</v>
      </c>
      <c r="U24" s="384">
        <f t="shared" si="2"/>
        <v>10.65</v>
      </c>
      <c r="V24" s="384">
        <f t="shared" si="2"/>
        <v>1853.4499999999998</v>
      </c>
      <c r="W24" s="384">
        <f t="shared" si="2"/>
        <v>2.2249999999999999E-2</v>
      </c>
      <c r="X24" s="384">
        <f t="shared" si="2"/>
        <v>7.7299999999999994E-2</v>
      </c>
      <c r="Y24" s="471">
        <f t="shared" si="2"/>
        <v>0.105</v>
      </c>
    </row>
    <row r="25" spans="2:25" s="16" customFormat="1" ht="33.75" customHeight="1" thickBot="1" x14ac:dyDescent="0.4">
      <c r="B25" s="526"/>
      <c r="C25" s="445" t="s">
        <v>70</v>
      </c>
      <c r="D25" s="160"/>
      <c r="E25" s="488"/>
      <c r="F25" s="370" t="s">
        <v>22</v>
      </c>
      <c r="G25" s="808"/>
      <c r="H25" s="145"/>
      <c r="I25" s="371"/>
      <c r="J25" s="372"/>
      <c r="K25" s="405"/>
      <c r="L25" s="753">
        <f>L24/23.5</f>
        <v>31.315744680851068</v>
      </c>
      <c r="M25" s="371"/>
      <c r="N25" s="372"/>
      <c r="O25" s="372"/>
      <c r="P25" s="372"/>
      <c r="Q25" s="405"/>
      <c r="R25" s="371"/>
      <c r="S25" s="372"/>
      <c r="T25" s="372"/>
      <c r="U25" s="372"/>
      <c r="V25" s="372"/>
      <c r="W25" s="372"/>
      <c r="X25" s="372"/>
      <c r="Y25" s="373"/>
    </row>
    <row r="26" spans="2:25" x14ac:dyDescent="0.35">
      <c r="B26" s="2"/>
      <c r="D26" s="4"/>
      <c r="E26" s="2"/>
      <c r="F26" s="2"/>
      <c r="G26" s="2"/>
      <c r="H26" s="9"/>
      <c r="I26" s="10"/>
      <c r="J26" s="9"/>
      <c r="K26" s="2"/>
      <c r="L26" s="12"/>
      <c r="M26" s="2"/>
      <c r="N26" s="2"/>
      <c r="O26" s="2"/>
    </row>
    <row r="27" spans="2:25" ht="18" x14ac:dyDescent="0.35">
      <c r="E27" s="11"/>
      <c r="F27" s="25"/>
      <c r="G27" s="26"/>
      <c r="H27" s="11"/>
      <c r="I27" s="11"/>
      <c r="J27" s="11"/>
      <c r="K27" s="11"/>
    </row>
    <row r="28" spans="2:25" ht="18" x14ac:dyDescent="0.35">
      <c r="B28" s="434" t="s">
        <v>61</v>
      </c>
      <c r="C28" s="101"/>
      <c r="D28" s="435"/>
      <c r="E28" s="436"/>
      <c r="F28" s="25"/>
      <c r="G28" s="26"/>
      <c r="H28" s="11"/>
      <c r="I28" s="11"/>
      <c r="J28" s="11"/>
      <c r="K28" s="11"/>
    </row>
    <row r="29" spans="2:25" ht="18" x14ac:dyDescent="0.35">
      <c r="B29" s="437" t="s">
        <v>62</v>
      </c>
      <c r="C29" s="102"/>
      <c r="D29" s="438"/>
      <c r="E29" s="438"/>
      <c r="F29" s="25"/>
      <c r="G29" s="26"/>
      <c r="H29" s="11"/>
      <c r="I29" s="11"/>
      <c r="J29" s="11"/>
      <c r="K29" s="11"/>
    </row>
    <row r="30" spans="2:25" x14ac:dyDescent="0.35">
      <c r="E30" s="11"/>
      <c r="F30" s="11"/>
      <c r="G30" s="11"/>
      <c r="H30" s="11"/>
      <c r="I30" s="11"/>
      <c r="J30" s="11"/>
      <c r="K30" s="11"/>
    </row>
    <row r="31" spans="2:25" x14ac:dyDescent="0.35">
      <c r="E31" s="11"/>
      <c r="F31" s="11"/>
      <c r="G31" s="11"/>
      <c r="H31" s="11"/>
      <c r="I31" s="11"/>
      <c r="J31" s="11"/>
      <c r="K31" s="11"/>
    </row>
    <row r="32" spans="2:25" x14ac:dyDescent="0.35">
      <c r="E32" s="11"/>
      <c r="F32" s="11"/>
      <c r="G32" s="11"/>
      <c r="H32" s="11"/>
      <c r="I32" s="11"/>
      <c r="J32" s="11"/>
      <c r="K32" s="11"/>
    </row>
    <row r="33" spans="5:11" x14ac:dyDescent="0.35">
      <c r="E33" s="11"/>
      <c r="F33" s="11"/>
      <c r="G33" s="11"/>
      <c r="H33" s="11"/>
      <c r="I33" s="11"/>
      <c r="J33" s="11"/>
      <c r="K33" s="11"/>
    </row>
    <row r="34" spans="5:11" x14ac:dyDescent="0.35">
      <c r="E34" s="11"/>
      <c r="F34" s="11"/>
      <c r="G34" s="11"/>
      <c r="H34" s="11"/>
      <c r="I34" s="11"/>
      <c r="J34" s="11"/>
      <c r="K34" s="11"/>
    </row>
    <row r="35" spans="5:11" x14ac:dyDescent="0.35">
      <c r="E35" s="11"/>
      <c r="F35" s="11"/>
      <c r="G35" s="11"/>
      <c r="H35" s="11"/>
      <c r="I35" s="11"/>
      <c r="J35" s="11"/>
      <c r="K35" s="11"/>
    </row>
    <row r="36" spans="5:11" x14ac:dyDescent="0.35">
      <c r="E36" s="11"/>
      <c r="F36" s="11"/>
      <c r="G36" s="11"/>
      <c r="H36" s="11"/>
      <c r="I36" s="11"/>
      <c r="J36" s="11"/>
      <c r="K36" s="11"/>
    </row>
  </sheetData>
  <mergeCells count="11">
    <mergeCell ref="M4:Q4"/>
    <mergeCell ref="R4:Y4"/>
    <mergeCell ref="B4:B5"/>
    <mergeCell ref="C4:C5"/>
    <mergeCell ref="D4:D5"/>
    <mergeCell ref="E4:E5"/>
    <mergeCell ref="F4:F5"/>
    <mergeCell ref="G4:G5"/>
    <mergeCell ref="H4:H5"/>
    <mergeCell ref="I4:K4"/>
    <mergeCell ref="L4:L5"/>
  </mergeCells>
  <pageMargins left="0.23622047244094491" right="0.23622047244094491" top="0.74803149606299213" bottom="0.74803149606299213" header="0.31496062992125984" footer="0.31496062992125984"/>
  <pageSetup paperSize="9" scale="45" orientation="landscape" r:id="rId1"/>
  <colBreaks count="1" manualBreakCount="1">
    <brk id="21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Y40"/>
  <sheetViews>
    <sheetView topLeftCell="A7" zoomScale="60" zoomScaleNormal="60" workbookViewId="0">
      <selection activeCell="D19" sqref="D19"/>
    </sheetView>
  </sheetViews>
  <sheetFormatPr defaultRowHeight="14.5" x14ac:dyDescent="0.35"/>
  <cols>
    <col min="2" max="3" width="21.54296875" customWidth="1"/>
    <col min="4" max="4" width="15.7265625" style="5" customWidth="1"/>
    <col min="5" max="5" width="25.81640625" customWidth="1"/>
    <col min="6" max="6" width="57.81640625" customWidth="1"/>
    <col min="7" max="7" width="16.26953125" customWidth="1"/>
    <col min="8" max="8" width="10.81640625" customWidth="1"/>
    <col min="10" max="10" width="11.26953125" customWidth="1"/>
    <col min="11" max="11" width="15.7265625" customWidth="1"/>
    <col min="12" max="12" width="22.54296875" customWidth="1"/>
    <col min="13" max="13" width="11.26953125" customWidth="1"/>
    <col min="17" max="17" width="9.1796875" customWidth="1"/>
    <col min="23" max="24" width="11.1796875" bestFit="1" customWidth="1"/>
  </cols>
  <sheetData>
    <row r="2" spans="2:25" ht="23" x14ac:dyDescent="0.5">
      <c r="B2" s="553" t="s">
        <v>1</v>
      </c>
      <c r="C2" s="553"/>
      <c r="D2" s="554"/>
      <c r="E2" s="553" t="s">
        <v>3</v>
      </c>
      <c r="F2" s="553"/>
      <c r="G2" s="555" t="s">
        <v>2</v>
      </c>
      <c r="H2" s="584">
        <v>9</v>
      </c>
      <c r="I2" s="6"/>
      <c r="L2" s="8"/>
      <c r="M2" s="7"/>
      <c r="N2" s="1"/>
      <c r="O2" s="2"/>
    </row>
    <row r="3" spans="2:25" ht="15" thickBot="1" x14ac:dyDescent="0.4">
      <c r="B3" s="625"/>
      <c r="C3" s="625"/>
      <c r="D3" s="624"/>
      <c r="E3" s="625"/>
      <c r="F3" s="625"/>
      <c r="G3" s="625"/>
      <c r="H3" s="625"/>
      <c r="I3" s="1"/>
      <c r="J3" s="1"/>
      <c r="K3" s="1"/>
      <c r="L3" s="1"/>
      <c r="M3" s="1"/>
      <c r="N3" s="1"/>
      <c r="O3" s="2"/>
    </row>
    <row r="4" spans="2:25" s="16" customFormat="1" ht="21.75" customHeight="1" thickBot="1" x14ac:dyDescent="0.4">
      <c r="B4" s="896" t="s">
        <v>0</v>
      </c>
      <c r="C4" s="896"/>
      <c r="D4" s="899" t="s">
        <v>148</v>
      </c>
      <c r="E4" s="896" t="s">
        <v>38</v>
      </c>
      <c r="F4" s="898" t="s">
        <v>37</v>
      </c>
      <c r="G4" s="898" t="s">
        <v>26</v>
      </c>
      <c r="H4" s="898" t="s">
        <v>36</v>
      </c>
      <c r="I4" s="902" t="s">
        <v>23</v>
      </c>
      <c r="J4" s="903"/>
      <c r="K4" s="904"/>
      <c r="L4" s="899" t="s">
        <v>149</v>
      </c>
      <c r="M4" s="889" t="s">
        <v>24</v>
      </c>
      <c r="N4" s="890"/>
      <c r="O4" s="891"/>
      <c r="P4" s="907"/>
      <c r="Q4" s="892"/>
      <c r="R4" s="893" t="s">
        <v>25</v>
      </c>
      <c r="S4" s="894"/>
      <c r="T4" s="894"/>
      <c r="U4" s="894"/>
      <c r="V4" s="894"/>
      <c r="W4" s="894"/>
      <c r="X4" s="894"/>
      <c r="Y4" s="895"/>
    </row>
    <row r="5" spans="2:25" s="16" customFormat="1" ht="50.25" customHeight="1" thickBot="1" x14ac:dyDescent="0.4">
      <c r="B5" s="897"/>
      <c r="C5" s="901"/>
      <c r="D5" s="900"/>
      <c r="E5" s="901"/>
      <c r="F5" s="901"/>
      <c r="G5" s="901"/>
      <c r="H5" s="901"/>
      <c r="I5" s="421" t="s">
        <v>27</v>
      </c>
      <c r="J5" s="410" t="s">
        <v>28</v>
      </c>
      <c r="K5" s="421" t="s">
        <v>29</v>
      </c>
      <c r="L5" s="909"/>
      <c r="M5" s="431" t="s">
        <v>30</v>
      </c>
      <c r="N5" s="431" t="s">
        <v>105</v>
      </c>
      <c r="O5" s="527" t="s">
        <v>31</v>
      </c>
      <c r="P5" s="691" t="s">
        <v>106</v>
      </c>
      <c r="Q5" s="67" t="s">
        <v>107</v>
      </c>
      <c r="R5" s="431" t="s">
        <v>32</v>
      </c>
      <c r="S5" s="431" t="s">
        <v>33</v>
      </c>
      <c r="T5" s="431" t="s">
        <v>34</v>
      </c>
      <c r="U5" s="431" t="s">
        <v>35</v>
      </c>
      <c r="V5" s="431" t="s">
        <v>108</v>
      </c>
      <c r="W5" s="431" t="s">
        <v>109</v>
      </c>
      <c r="X5" s="431" t="s">
        <v>110</v>
      </c>
      <c r="Y5" s="531" t="s">
        <v>111</v>
      </c>
    </row>
    <row r="6" spans="2:25" s="16" customFormat="1" ht="38.25" customHeight="1" x14ac:dyDescent="0.35">
      <c r="B6" s="857" t="s">
        <v>6</v>
      </c>
      <c r="C6" s="793"/>
      <c r="D6" s="118" t="s">
        <v>43</v>
      </c>
      <c r="E6" s="261" t="s">
        <v>20</v>
      </c>
      <c r="F6" s="339" t="s">
        <v>40</v>
      </c>
      <c r="G6" s="118">
        <v>17</v>
      </c>
      <c r="H6" s="791"/>
      <c r="I6" s="226">
        <v>1.7</v>
      </c>
      <c r="J6" s="37">
        <v>4.42</v>
      </c>
      <c r="K6" s="38">
        <v>0.85</v>
      </c>
      <c r="L6" s="166">
        <v>49.98</v>
      </c>
      <c r="M6" s="226">
        <v>0</v>
      </c>
      <c r="N6" s="36">
        <v>0</v>
      </c>
      <c r="O6" s="37">
        <v>0.1</v>
      </c>
      <c r="P6" s="37">
        <v>0</v>
      </c>
      <c r="Q6" s="42">
        <v>0</v>
      </c>
      <c r="R6" s="226">
        <v>25.16</v>
      </c>
      <c r="S6" s="37">
        <v>18.190000000000001</v>
      </c>
      <c r="T6" s="37">
        <v>3.74</v>
      </c>
      <c r="U6" s="37">
        <v>0.1</v>
      </c>
      <c r="V6" s="37">
        <v>0</v>
      </c>
      <c r="W6" s="37">
        <v>0</v>
      </c>
      <c r="X6" s="37">
        <v>0</v>
      </c>
      <c r="Y6" s="38">
        <v>0</v>
      </c>
    </row>
    <row r="7" spans="2:25" s="16" customFormat="1" ht="38.25" customHeight="1" x14ac:dyDescent="0.35">
      <c r="B7" s="857"/>
      <c r="C7" s="178"/>
      <c r="D7" s="90">
        <v>75</v>
      </c>
      <c r="E7" s="147" t="s">
        <v>10</v>
      </c>
      <c r="F7" s="680" t="s">
        <v>114</v>
      </c>
      <c r="G7" s="147">
        <v>90</v>
      </c>
      <c r="H7" s="114"/>
      <c r="I7" s="17">
        <v>12.42</v>
      </c>
      <c r="J7" s="15">
        <v>2.88</v>
      </c>
      <c r="K7" s="18">
        <v>4.59</v>
      </c>
      <c r="L7" s="440">
        <v>93.51</v>
      </c>
      <c r="M7" s="207">
        <v>0.08</v>
      </c>
      <c r="N7" s="15">
        <v>0.09</v>
      </c>
      <c r="O7" s="20">
        <v>1.34</v>
      </c>
      <c r="P7" s="20">
        <v>170</v>
      </c>
      <c r="Q7" s="18">
        <v>0.16</v>
      </c>
      <c r="R7" s="207">
        <v>35.15</v>
      </c>
      <c r="S7" s="15">
        <v>162.82</v>
      </c>
      <c r="T7" s="15">
        <v>46.09</v>
      </c>
      <c r="U7" s="15">
        <v>0.81</v>
      </c>
      <c r="V7" s="20">
        <v>343.63</v>
      </c>
      <c r="W7" s="20">
        <v>0.108</v>
      </c>
      <c r="X7" s="20">
        <v>1.17E-2</v>
      </c>
      <c r="Y7" s="46">
        <v>0.51</v>
      </c>
    </row>
    <row r="8" spans="2:25" s="34" customFormat="1" ht="37.5" customHeight="1" x14ac:dyDescent="0.35">
      <c r="B8" s="599"/>
      <c r="C8" s="648" t="s">
        <v>69</v>
      </c>
      <c r="D8" s="143">
        <v>50</v>
      </c>
      <c r="E8" s="446" t="s">
        <v>60</v>
      </c>
      <c r="F8" s="683" t="s">
        <v>88</v>
      </c>
      <c r="G8" s="446">
        <v>150</v>
      </c>
      <c r="H8" s="157"/>
      <c r="I8" s="655">
        <v>3.3</v>
      </c>
      <c r="J8" s="656">
        <v>7.8</v>
      </c>
      <c r="K8" s="657">
        <v>22.35</v>
      </c>
      <c r="L8" s="663">
        <v>173.1</v>
      </c>
      <c r="M8" s="269">
        <v>0.14000000000000001</v>
      </c>
      <c r="N8" s="58">
        <v>0.12</v>
      </c>
      <c r="O8" s="58">
        <v>18.149999999999999</v>
      </c>
      <c r="P8" s="58">
        <v>21.6</v>
      </c>
      <c r="Q8" s="99">
        <v>0.1</v>
      </c>
      <c r="R8" s="269">
        <v>36.36</v>
      </c>
      <c r="S8" s="58">
        <v>85.5</v>
      </c>
      <c r="T8" s="58">
        <v>27.8</v>
      </c>
      <c r="U8" s="58">
        <v>1.1399999999999999</v>
      </c>
      <c r="V8" s="58">
        <v>701.4</v>
      </c>
      <c r="W8" s="58">
        <v>8.0000000000000002E-3</v>
      </c>
      <c r="X8" s="58">
        <v>2E-3</v>
      </c>
      <c r="Y8" s="59">
        <v>4.2000000000000003E-2</v>
      </c>
    </row>
    <row r="9" spans="2:25" s="34" customFormat="1" ht="37.5" customHeight="1" x14ac:dyDescent="0.35">
      <c r="B9" s="599"/>
      <c r="C9" s="665" t="s">
        <v>71</v>
      </c>
      <c r="D9" s="144">
        <v>226</v>
      </c>
      <c r="E9" s="161" t="s">
        <v>60</v>
      </c>
      <c r="F9" s="684" t="s">
        <v>132</v>
      </c>
      <c r="G9" s="667">
        <v>150</v>
      </c>
      <c r="H9" s="158"/>
      <c r="I9" s="63">
        <v>3.3</v>
      </c>
      <c r="J9" s="64">
        <v>3.9</v>
      </c>
      <c r="K9" s="416">
        <v>25.6</v>
      </c>
      <c r="L9" s="447">
        <v>151.35</v>
      </c>
      <c r="M9" s="209">
        <v>0.15</v>
      </c>
      <c r="N9" s="64">
        <v>0.11</v>
      </c>
      <c r="O9" s="64">
        <v>21</v>
      </c>
      <c r="P9" s="64">
        <v>15.3</v>
      </c>
      <c r="Q9" s="416">
        <v>0.06</v>
      </c>
      <c r="R9" s="209">
        <v>14.01</v>
      </c>
      <c r="S9" s="64">
        <v>78.63</v>
      </c>
      <c r="T9" s="64">
        <v>29.37</v>
      </c>
      <c r="U9" s="64">
        <v>1.32</v>
      </c>
      <c r="V9" s="64">
        <v>805.4</v>
      </c>
      <c r="W9" s="64">
        <v>0.02</v>
      </c>
      <c r="X9" s="64">
        <v>0</v>
      </c>
      <c r="Y9" s="97">
        <v>0.05</v>
      </c>
    </row>
    <row r="10" spans="2:25" s="34" customFormat="1" ht="37.5" customHeight="1" x14ac:dyDescent="0.35">
      <c r="B10" s="599"/>
      <c r="C10" s="178"/>
      <c r="D10" s="90">
        <v>98</v>
      </c>
      <c r="E10" s="148" t="s">
        <v>18</v>
      </c>
      <c r="F10" s="674" t="s">
        <v>17</v>
      </c>
      <c r="G10" s="170">
        <v>200</v>
      </c>
      <c r="H10" s="113"/>
      <c r="I10" s="17">
        <v>0.4</v>
      </c>
      <c r="J10" s="15">
        <v>0</v>
      </c>
      <c r="K10" s="18">
        <v>27</v>
      </c>
      <c r="L10" s="441">
        <v>110</v>
      </c>
      <c r="M10" s="207">
        <v>0.05</v>
      </c>
      <c r="N10" s="15">
        <v>0.02</v>
      </c>
      <c r="O10" s="15">
        <v>0</v>
      </c>
      <c r="P10" s="15">
        <v>0</v>
      </c>
      <c r="Q10" s="18">
        <v>0</v>
      </c>
      <c r="R10" s="207">
        <v>16.649999999999999</v>
      </c>
      <c r="S10" s="15">
        <v>98.1</v>
      </c>
      <c r="T10" s="15">
        <v>29.25</v>
      </c>
      <c r="U10" s="15">
        <v>1.26</v>
      </c>
      <c r="V10" s="15">
        <v>41.85</v>
      </c>
      <c r="W10" s="15">
        <v>2E-3</v>
      </c>
      <c r="X10" s="15">
        <v>3.0000000000000001E-3</v>
      </c>
      <c r="Y10" s="43">
        <v>0</v>
      </c>
    </row>
    <row r="11" spans="2:25" s="34" customFormat="1" ht="37.5" customHeight="1" x14ac:dyDescent="0.35">
      <c r="B11" s="599"/>
      <c r="C11" s="178"/>
      <c r="D11" s="330">
        <v>119</v>
      </c>
      <c r="E11" s="147" t="s">
        <v>14</v>
      </c>
      <c r="F11" s="680" t="s">
        <v>51</v>
      </c>
      <c r="G11" s="147">
        <v>35</v>
      </c>
      <c r="H11" s="114"/>
      <c r="I11" s="19">
        <v>2.66</v>
      </c>
      <c r="J11" s="20">
        <v>0.28000000000000003</v>
      </c>
      <c r="K11" s="21">
        <v>17.22</v>
      </c>
      <c r="L11" s="381">
        <v>82.25</v>
      </c>
      <c r="M11" s="236">
        <v>0.04</v>
      </c>
      <c r="N11" s="20">
        <v>0.01</v>
      </c>
      <c r="O11" s="20">
        <v>0</v>
      </c>
      <c r="P11" s="20">
        <v>0</v>
      </c>
      <c r="Q11" s="21">
        <v>0</v>
      </c>
      <c r="R11" s="236">
        <v>7</v>
      </c>
      <c r="S11" s="20">
        <v>22.75</v>
      </c>
      <c r="T11" s="20">
        <v>4.9000000000000004</v>
      </c>
      <c r="U11" s="20">
        <v>0.38</v>
      </c>
      <c r="V11" s="20">
        <v>32.549999999999997</v>
      </c>
      <c r="W11" s="20">
        <v>1E-3</v>
      </c>
      <c r="X11" s="20">
        <v>2E-3</v>
      </c>
      <c r="Y11" s="46">
        <v>0</v>
      </c>
    </row>
    <row r="12" spans="2:25" s="34" customFormat="1" ht="37.5" customHeight="1" x14ac:dyDescent="0.35">
      <c r="B12" s="599"/>
      <c r="C12" s="178"/>
      <c r="D12" s="110">
        <v>120</v>
      </c>
      <c r="E12" s="148" t="s">
        <v>15</v>
      </c>
      <c r="F12" s="334" t="s">
        <v>13</v>
      </c>
      <c r="G12" s="148">
        <v>20</v>
      </c>
      <c r="H12" s="113"/>
      <c r="I12" s="17">
        <v>1.1399999999999999</v>
      </c>
      <c r="J12" s="15">
        <v>0.22</v>
      </c>
      <c r="K12" s="18">
        <v>7.44</v>
      </c>
      <c r="L12" s="441">
        <v>36.26</v>
      </c>
      <c r="M12" s="236">
        <v>0.02</v>
      </c>
      <c r="N12" s="20">
        <v>2.4E-2</v>
      </c>
      <c r="O12" s="20">
        <v>0.08</v>
      </c>
      <c r="P12" s="20">
        <v>0</v>
      </c>
      <c r="Q12" s="21">
        <v>0</v>
      </c>
      <c r="R12" s="236">
        <v>6.8</v>
      </c>
      <c r="S12" s="20">
        <v>24</v>
      </c>
      <c r="T12" s="20">
        <v>8.1999999999999993</v>
      </c>
      <c r="U12" s="20">
        <v>0.46</v>
      </c>
      <c r="V12" s="20">
        <v>73.5</v>
      </c>
      <c r="W12" s="20">
        <v>2E-3</v>
      </c>
      <c r="X12" s="20">
        <v>2E-3</v>
      </c>
      <c r="Y12" s="46">
        <v>1.2E-2</v>
      </c>
    </row>
    <row r="13" spans="2:25" s="34" customFormat="1" ht="26.25" customHeight="1" x14ac:dyDescent="0.35">
      <c r="B13" s="599"/>
      <c r="C13" s="664" t="s">
        <v>69</v>
      </c>
      <c r="D13" s="143"/>
      <c r="E13" s="446"/>
      <c r="F13" s="685" t="s">
        <v>21</v>
      </c>
      <c r="G13" s="446">
        <f>G6+G7+G8+G10+G11+G12</f>
        <v>512</v>
      </c>
      <c r="H13" s="157"/>
      <c r="I13" s="57">
        <f t="shared" ref="I13:Y13" si="0">I6+I7+I8+I10+I11+I12</f>
        <v>21.619999999999997</v>
      </c>
      <c r="J13" s="58">
        <f t="shared" si="0"/>
        <v>15.6</v>
      </c>
      <c r="K13" s="99">
        <f t="shared" si="0"/>
        <v>79.449999999999989</v>
      </c>
      <c r="L13" s="687">
        <f t="shared" si="0"/>
        <v>545.1</v>
      </c>
      <c r="M13" s="269">
        <f t="shared" si="0"/>
        <v>0.33</v>
      </c>
      <c r="N13" s="58">
        <f t="shared" si="0"/>
        <v>0.26400000000000001</v>
      </c>
      <c r="O13" s="58">
        <f t="shared" si="0"/>
        <v>19.669999999999998</v>
      </c>
      <c r="P13" s="58">
        <f t="shared" si="0"/>
        <v>191.6</v>
      </c>
      <c r="Q13" s="99">
        <f t="shared" si="0"/>
        <v>0.26</v>
      </c>
      <c r="R13" s="269">
        <f t="shared" si="0"/>
        <v>127.11999999999999</v>
      </c>
      <c r="S13" s="58">
        <f t="shared" si="0"/>
        <v>411.36</v>
      </c>
      <c r="T13" s="58">
        <f t="shared" si="0"/>
        <v>119.98000000000002</v>
      </c>
      <c r="U13" s="58">
        <f t="shared" si="0"/>
        <v>4.1499999999999995</v>
      </c>
      <c r="V13" s="58">
        <f t="shared" si="0"/>
        <v>1192.9299999999998</v>
      </c>
      <c r="W13" s="58">
        <f t="shared" si="0"/>
        <v>0.121</v>
      </c>
      <c r="X13" s="58">
        <f t="shared" si="0"/>
        <v>2.0700000000000003E-2</v>
      </c>
      <c r="Y13" s="59">
        <f t="shared" si="0"/>
        <v>0.56400000000000006</v>
      </c>
    </row>
    <row r="14" spans="2:25" s="34" customFormat="1" ht="26.25" customHeight="1" x14ac:dyDescent="0.35">
      <c r="B14" s="599"/>
      <c r="C14" s="665" t="s">
        <v>71</v>
      </c>
      <c r="D14" s="144"/>
      <c r="E14" s="161"/>
      <c r="F14" s="686" t="s">
        <v>21</v>
      </c>
      <c r="G14" s="161">
        <f>G6+G7+G9+G10+G11+G12</f>
        <v>512</v>
      </c>
      <c r="H14" s="158"/>
      <c r="I14" s="63">
        <f t="shared" ref="I14:Y14" si="1">I6+I7+I9+I10+I11+I12</f>
        <v>21.619999999999997</v>
      </c>
      <c r="J14" s="64">
        <f t="shared" si="1"/>
        <v>11.7</v>
      </c>
      <c r="K14" s="416">
        <f t="shared" si="1"/>
        <v>82.699999999999989</v>
      </c>
      <c r="L14" s="688">
        <f t="shared" si="1"/>
        <v>523.35</v>
      </c>
      <c r="M14" s="209">
        <f t="shared" si="1"/>
        <v>0.33999999999999997</v>
      </c>
      <c r="N14" s="64">
        <f t="shared" si="1"/>
        <v>0.254</v>
      </c>
      <c r="O14" s="64">
        <f t="shared" si="1"/>
        <v>22.52</v>
      </c>
      <c r="P14" s="64">
        <f t="shared" si="1"/>
        <v>185.3</v>
      </c>
      <c r="Q14" s="416">
        <f t="shared" si="1"/>
        <v>0.22</v>
      </c>
      <c r="R14" s="209">
        <f t="shared" si="1"/>
        <v>104.77</v>
      </c>
      <c r="S14" s="64">
        <f t="shared" si="1"/>
        <v>404.49</v>
      </c>
      <c r="T14" s="64">
        <f t="shared" si="1"/>
        <v>121.55000000000001</v>
      </c>
      <c r="U14" s="64">
        <f t="shared" si="1"/>
        <v>4.33</v>
      </c>
      <c r="V14" s="64">
        <f t="shared" si="1"/>
        <v>1296.9299999999998</v>
      </c>
      <c r="W14" s="64">
        <f t="shared" si="1"/>
        <v>0.13300000000000001</v>
      </c>
      <c r="X14" s="64">
        <f t="shared" si="1"/>
        <v>1.8700000000000001E-2</v>
      </c>
      <c r="Y14" s="97">
        <f t="shared" si="1"/>
        <v>0.57200000000000006</v>
      </c>
    </row>
    <row r="15" spans="2:25" s="34" customFormat="1" ht="26.25" customHeight="1" x14ac:dyDescent="0.35">
      <c r="B15" s="599"/>
      <c r="C15" s="664" t="s">
        <v>69</v>
      </c>
      <c r="D15" s="143"/>
      <c r="E15" s="446"/>
      <c r="F15" s="685" t="s">
        <v>22</v>
      </c>
      <c r="G15" s="401"/>
      <c r="H15" s="157"/>
      <c r="I15" s="52"/>
      <c r="J15" s="22"/>
      <c r="K15" s="98"/>
      <c r="L15" s="689">
        <f>L13/23.5</f>
        <v>23.195744680851064</v>
      </c>
      <c r="M15" s="174"/>
      <c r="N15" s="22"/>
      <c r="O15" s="22"/>
      <c r="P15" s="22"/>
      <c r="Q15" s="98"/>
      <c r="R15" s="174"/>
      <c r="S15" s="22"/>
      <c r="T15" s="22"/>
      <c r="U15" s="22"/>
      <c r="V15" s="22"/>
      <c r="W15" s="22"/>
      <c r="X15" s="22"/>
      <c r="Y15" s="60"/>
    </row>
    <row r="16" spans="2:25" s="34" customFormat="1" ht="26.25" customHeight="1" thickBot="1" x14ac:dyDescent="0.4">
      <c r="B16" s="599"/>
      <c r="C16" s="671" t="s">
        <v>71</v>
      </c>
      <c r="D16" s="145"/>
      <c r="E16" s="488"/>
      <c r="F16" s="819" t="s">
        <v>22</v>
      </c>
      <c r="G16" s="488"/>
      <c r="H16" s="160"/>
      <c r="I16" s="659"/>
      <c r="J16" s="372"/>
      <c r="K16" s="405"/>
      <c r="L16" s="690">
        <f>L14/23.5</f>
        <v>22.270212765957449</v>
      </c>
      <c r="M16" s="371"/>
      <c r="N16" s="372"/>
      <c r="O16" s="372"/>
      <c r="P16" s="372"/>
      <c r="Q16" s="405"/>
      <c r="R16" s="371"/>
      <c r="S16" s="372"/>
      <c r="T16" s="372"/>
      <c r="U16" s="372"/>
      <c r="V16" s="372"/>
      <c r="W16" s="372"/>
      <c r="X16" s="372"/>
      <c r="Y16" s="373"/>
    </row>
    <row r="17" spans="2:25" s="16" customFormat="1" ht="33.75" customHeight="1" x14ac:dyDescent="0.35">
      <c r="B17" s="557" t="s">
        <v>7</v>
      </c>
      <c r="C17" s="337"/>
      <c r="D17" s="341">
        <v>13</v>
      </c>
      <c r="E17" s="574" t="s">
        <v>20</v>
      </c>
      <c r="F17" s="329" t="s">
        <v>54</v>
      </c>
      <c r="G17" s="341">
        <v>60</v>
      </c>
      <c r="H17" s="579"/>
      <c r="I17" s="302">
        <v>1.2</v>
      </c>
      <c r="J17" s="49">
        <v>4.26</v>
      </c>
      <c r="K17" s="50">
        <v>6.18</v>
      </c>
      <c r="L17" s="519">
        <v>67.92</v>
      </c>
      <c r="M17" s="302">
        <v>0.03</v>
      </c>
      <c r="N17" s="49">
        <v>0.02</v>
      </c>
      <c r="O17" s="49">
        <v>7.44</v>
      </c>
      <c r="P17" s="49">
        <v>930</v>
      </c>
      <c r="Q17" s="338">
        <v>0</v>
      </c>
      <c r="R17" s="302">
        <v>24.87</v>
      </c>
      <c r="S17" s="49">
        <v>42.95</v>
      </c>
      <c r="T17" s="49">
        <v>26.03</v>
      </c>
      <c r="U17" s="49">
        <v>0.76</v>
      </c>
      <c r="V17" s="49">
        <v>199.1</v>
      </c>
      <c r="W17" s="49">
        <v>2E-3</v>
      </c>
      <c r="X17" s="49">
        <v>0</v>
      </c>
      <c r="Y17" s="50">
        <v>0.04</v>
      </c>
    </row>
    <row r="18" spans="2:25" s="16" customFormat="1" ht="33.75" customHeight="1" x14ac:dyDescent="0.35">
      <c r="B18" s="556"/>
      <c r="C18" s="127"/>
      <c r="D18" s="125">
        <v>48</v>
      </c>
      <c r="E18" s="89" t="s">
        <v>9</v>
      </c>
      <c r="F18" s="336" t="s">
        <v>68</v>
      </c>
      <c r="G18" s="544">
        <v>200</v>
      </c>
      <c r="H18" s="115"/>
      <c r="I18" s="71">
        <v>7.2</v>
      </c>
      <c r="J18" s="13">
        <v>6.4</v>
      </c>
      <c r="K18" s="23">
        <v>8</v>
      </c>
      <c r="L18" s="116">
        <v>117.6</v>
      </c>
      <c r="M18" s="208">
        <v>0.1</v>
      </c>
      <c r="N18" s="71">
        <v>0.08</v>
      </c>
      <c r="O18" s="13">
        <v>15.44</v>
      </c>
      <c r="P18" s="13">
        <v>96</v>
      </c>
      <c r="Q18" s="43">
        <v>0.06</v>
      </c>
      <c r="R18" s="208">
        <v>46.04</v>
      </c>
      <c r="S18" s="13">
        <v>100.14</v>
      </c>
      <c r="T18" s="13">
        <v>27.04</v>
      </c>
      <c r="U18" s="13">
        <v>0.86</v>
      </c>
      <c r="V18" s="13">
        <v>321.39999999999998</v>
      </c>
      <c r="W18" s="13">
        <v>4.0000000000000001E-3</v>
      </c>
      <c r="X18" s="13">
        <v>0</v>
      </c>
      <c r="Y18" s="43">
        <v>0.2</v>
      </c>
    </row>
    <row r="19" spans="2:25" s="16" customFormat="1" ht="33.75" customHeight="1" x14ac:dyDescent="0.35">
      <c r="B19" s="481"/>
      <c r="C19" s="104"/>
      <c r="D19" s="90">
        <v>227</v>
      </c>
      <c r="E19" s="147" t="s">
        <v>60</v>
      </c>
      <c r="F19" s="576" t="s">
        <v>104</v>
      </c>
      <c r="G19" s="532">
        <v>150</v>
      </c>
      <c r="H19" s="147"/>
      <c r="I19" s="212">
        <v>4.3499999999999996</v>
      </c>
      <c r="J19" s="75">
        <v>3.9</v>
      </c>
      <c r="K19" s="183">
        <v>20.399999999999999</v>
      </c>
      <c r="L19" s="330">
        <v>134.25</v>
      </c>
      <c r="M19" s="212">
        <v>0.12</v>
      </c>
      <c r="N19" s="75">
        <v>0.08</v>
      </c>
      <c r="O19" s="75">
        <v>0</v>
      </c>
      <c r="P19" s="75">
        <v>19.5</v>
      </c>
      <c r="Q19" s="76">
        <v>0.08</v>
      </c>
      <c r="R19" s="212">
        <v>7.92</v>
      </c>
      <c r="S19" s="75">
        <v>109.87</v>
      </c>
      <c r="T19" s="75">
        <v>73.540000000000006</v>
      </c>
      <c r="U19" s="75">
        <v>2.46</v>
      </c>
      <c r="V19" s="75">
        <v>137.4</v>
      </c>
      <c r="W19" s="75">
        <v>2E-3</v>
      </c>
      <c r="X19" s="75">
        <v>2E-3</v>
      </c>
      <c r="Y19" s="183">
        <v>8.9999999999999993E-3</v>
      </c>
    </row>
    <row r="20" spans="2:25" s="16" customFormat="1" ht="33.75" customHeight="1" x14ac:dyDescent="0.35">
      <c r="B20" s="80"/>
      <c r="C20" s="515" t="s">
        <v>69</v>
      </c>
      <c r="D20" s="143">
        <v>152</v>
      </c>
      <c r="E20" s="446" t="s">
        <v>82</v>
      </c>
      <c r="F20" s="577" t="s">
        <v>156</v>
      </c>
      <c r="G20" s="767">
        <v>90</v>
      </c>
      <c r="H20" s="143"/>
      <c r="I20" s="211">
        <v>17.25</v>
      </c>
      <c r="J20" s="53">
        <v>14.98</v>
      </c>
      <c r="K20" s="69">
        <v>7.87</v>
      </c>
      <c r="L20" s="297">
        <v>235.78</v>
      </c>
      <c r="M20" s="211">
        <v>7.0000000000000007E-2</v>
      </c>
      <c r="N20" s="53">
        <v>0.12</v>
      </c>
      <c r="O20" s="53">
        <v>0.81</v>
      </c>
      <c r="P20" s="53">
        <v>10</v>
      </c>
      <c r="Q20" s="54">
        <v>0.02</v>
      </c>
      <c r="R20" s="211">
        <v>24.88</v>
      </c>
      <c r="S20" s="53">
        <v>155.37</v>
      </c>
      <c r="T20" s="53">
        <v>19.91</v>
      </c>
      <c r="U20" s="53">
        <v>1.72</v>
      </c>
      <c r="V20" s="53">
        <v>234.74</v>
      </c>
      <c r="W20" s="53">
        <v>5.0000000000000001E-3</v>
      </c>
      <c r="X20" s="53">
        <v>8.9999999999999998E-4</v>
      </c>
      <c r="Y20" s="69">
        <v>0.08</v>
      </c>
    </row>
    <row r="21" spans="2:25" s="16" customFormat="1" ht="33.75" customHeight="1" x14ac:dyDescent="0.35">
      <c r="B21" s="80"/>
      <c r="C21" s="516" t="s">
        <v>70</v>
      </c>
      <c r="D21" s="144">
        <v>89</v>
      </c>
      <c r="E21" s="161" t="s">
        <v>10</v>
      </c>
      <c r="F21" s="460" t="s">
        <v>83</v>
      </c>
      <c r="G21" s="468">
        <v>90</v>
      </c>
      <c r="H21" s="144"/>
      <c r="I21" s="360">
        <v>18.13</v>
      </c>
      <c r="J21" s="73">
        <v>17.05</v>
      </c>
      <c r="K21" s="361">
        <v>3.69</v>
      </c>
      <c r="L21" s="731">
        <v>240.96</v>
      </c>
      <c r="M21" s="360">
        <v>0.06</v>
      </c>
      <c r="N21" s="73">
        <v>0.13</v>
      </c>
      <c r="O21" s="73">
        <v>1.06</v>
      </c>
      <c r="P21" s="73">
        <v>0</v>
      </c>
      <c r="Q21" s="395">
        <v>0</v>
      </c>
      <c r="R21" s="360">
        <v>17.03</v>
      </c>
      <c r="S21" s="73">
        <v>176.72</v>
      </c>
      <c r="T21" s="73">
        <v>23.18</v>
      </c>
      <c r="U21" s="73">
        <v>2.61</v>
      </c>
      <c r="V21" s="73">
        <v>317</v>
      </c>
      <c r="W21" s="73">
        <v>7.0000000000000001E-3</v>
      </c>
      <c r="X21" s="73">
        <v>3.5E-4</v>
      </c>
      <c r="Y21" s="361">
        <v>0.06</v>
      </c>
    </row>
    <row r="22" spans="2:25" s="16" customFormat="1" ht="43.5" customHeight="1" x14ac:dyDescent="0.35">
      <c r="B22" s="80"/>
      <c r="C22" s="196"/>
      <c r="D22" s="125">
        <v>107</v>
      </c>
      <c r="E22" s="89" t="s">
        <v>18</v>
      </c>
      <c r="F22" s="336" t="s">
        <v>121</v>
      </c>
      <c r="G22" s="544">
        <v>200</v>
      </c>
      <c r="H22" s="115"/>
      <c r="I22" s="17">
        <v>0</v>
      </c>
      <c r="J22" s="15">
        <v>0</v>
      </c>
      <c r="K22" s="18">
        <v>24.2</v>
      </c>
      <c r="L22" s="164">
        <v>96.6</v>
      </c>
      <c r="M22" s="207">
        <v>0.08</v>
      </c>
      <c r="N22" s="17"/>
      <c r="O22" s="15">
        <v>50</v>
      </c>
      <c r="P22" s="15">
        <v>0.06</v>
      </c>
      <c r="Q22" s="39"/>
      <c r="R22" s="207">
        <v>0</v>
      </c>
      <c r="S22" s="15">
        <v>0</v>
      </c>
      <c r="T22" s="15">
        <v>0</v>
      </c>
      <c r="U22" s="15">
        <v>0</v>
      </c>
      <c r="V22" s="15"/>
      <c r="W22" s="15"/>
      <c r="X22" s="15"/>
      <c r="Y22" s="39"/>
    </row>
    <row r="23" spans="2:25" s="16" customFormat="1" ht="33.75" customHeight="1" x14ac:dyDescent="0.35">
      <c r="B23" s="80"/>
      <c r="C23" s="196"/>
      <c r="D23" s="126">
        <v>119</v>
      </c>
      <c r="E23" s="110" t="s">
        <v>14</v>
      </c>
      <c r="F23" s="578" t="s">
        <v>51</v>
      </c>
      <c r="G23" s="539">
        <v>20</v>
      </c>
      <c r="H23" s="110"/>
      <c r="I23" s="207">
        <v>1.4</v>
      </c>
      <c r="J23" s="15">
        <v>0.14000000000000001</v>
      </c>
      <c r="K23" s="39">
        <v>8.8000000000000007</v>
      </c>
      <c r="L23" s="215">
        <v>48</v>
      </c>
      <c r="M23" s="207">
        <v>0.02</v>
      </c>
      <c r="N23" s="17">
        <v>6.0000000000000001E-3</v>
      </c>
      <c r="O23" s="15">
        <v>0</v>
      </c>
      <c r="P23" s="15">
        <v>0</v>
      </c>
      <c r="Q23" s="39">
        <v>0</v>
      </c>
      <c r="R23" s="207">
        <v>7.4</v>
      </c>
      <c r="S23" s="15">
        <v>43.6</v>
      </c>
      <c r="T23" s="15">
        <v>13</v>
      </c>
      <c r="U23" s="17">
        <v>0.56000000000000005</v>
      </c>
      <c r="V23" s="15">
        <v>18.600000000000001</v>
      </c>
      <c r="W23" s="15">
        <v>5.9999999999999995E-4</v>
      </c>
      <c r="X23" s="17">
        <v>1E-3</v>
      </c>
      <c r="Y23" s="39">
        <v>0</v>
      </c>
    </row>
    <row r="24" spans="2:25" s="16" customFormat="1" ht="33.75" customHeight="1" x14ac:dyDescent="0.35">
      <c r="B24" s="77"/>
      <c r="C24" s="199"/>
      <c r="D24" s="124">
        <v>120</v>
      </c>
      <c r="E24" s="110" t="s">
        <v>15</v>
      </c>
      <c r="F24" s="578" t="s">
        <v>44</v>
      </c>
      <c r="G24" s="110">
        <v>20</v>
      </c>
      <c r="H24" s="113"/>
      <c r="I24" s="17">
        <v>1.1399999999999999</v>
      </c>
      <c r="J24" s="15">
        <v>0.22</v>
      </c>
      <c r="K24" s="18">
        <v>7.44</v>
      </c>
      <c r="L24" s="165">
        <v>36.26</v>
      </c>
      <c r="M24" s="236">
        <v>0.02</v>
      </c>
      <c r="N24" s="19">
        <v>2.4E-2</v>
      </c>
      <c r="O24" s="20">
        <v>0.08</v>
      </c>
      <c r="P24" s="20">
        <v>0</v>
      </c>
      <c r="Q24" s="46">
        <v>0</v>
      </c>
      <c r="R24" s="236">
        <v>6.8</v>
      </c>
      <c r="S24" s="20">
        <v>24</v>
      </c>
      <c r="T24" s="20">
        <v>8.1999999999999993</v>
      </c>
      <c r="U24" s="20">
        <v>0.46</v>
      </c>
      <c r="V24" s="20">
        <v>73.5</v>
      </c>
      <c r="W24" s="20">
        <v>2E-3</v>
      </c>
      <c r="X24" s="20">
        <v>2E-3</v>
      </c>
      <c r="Y24" s="46">
        <v>1.2E-2</v>
      </c>
    </row>
    <row r="25" spans="2:25" s="16" customFormat="1" ht="33.75" customHeight="1" x14ac:dyDescent="0.35">
      <c r="B25" s="77"/>
      <c r="C25" s="754" t="s">
        <v>70</v>
      </c>
      <c r="D25" s="503"/>
      <c r="E25" s="144"/>
      <c r="F25" s="369" t="s">
        <v>21</v>
      </c>
      <c r="G25" s="144">
        <f>G17+G18+G19+G21+G22+G23+G24</f>
        <v>740</v>
      </c>
      <c r="H25" s="158"/>
      <c r="I25" s="63">
        <f t="shared" ref="I25:Y25" si="2">I17+I18+I19+I21+I22+I23+I24</f>
        <v>33.42</v>
      </c>
      <c r="J25" s="64">
        <f t="shared" si="2"/>
        <v>31.97</v>
      </c>
      <c r="K25" s="416">
        <f t="shared" si="2"/>
        <v>78.709999999999994</v>
      </c>
      <c r="L25" s="810">
        <f t="shared" si="2"/>
        <v>741.59</v>
      </c>
      <c r="M25" s="209">
        <f t="shared" si="2"/>
        <v>0.43000000000000005</v>
      </c>
      <c r="N25" s="63">
        <f t="shared" si="2"/>
        <v>0.34</v>
      </c>
      <c r="O25" s="64">
        <f t="shared" si="2"/>
        <v>74.02</v>
      </c>
      <c r="P25" s="64">
        <f t="shared" si="2"/>
        <v>1045.56</v>
      </c>
      <c r="Q25" s="97">
        <f t="shared" si="2"/>
        <v>0.14000000000000001</v>
      </c>
      <c r="R25" s="209">
        <f t="shared" si="2"/>
        <v>110.06</v>
      </c>
      <c r="S25" s="64">
        <f t="shared" si="2"/>
        <v>497.28000000000003</v>
      </c>
      <c r="T25" s="64">
        <f t="shared" si="2"/>
        <v>170.99</v>
      </c>
      <c r="U25" s="64">
        <f t="shared" si="2"/>
        <v>7.71</v>
      </c>
      <c r="V25" s="64">
        <f t="shared" si="2"/>
        <v>1067</v>
      </c>
      <c r="W25" s="64">
        <f t="shared" si="2"/>
        <v>1.7599999999999998E-2</v>
      </c>
      <c r="X25" s="64">
        <f t="shared" si="2"/>
        <v>5.3500000000000006E-3</v>
      </c>
      <c r="Y25" s="97">
        <f t="shared" si="2"/>
        <v>0.32100000000000006</v>
      </c>
    </row>
    <row r="26" spans="2:25" s="16" customFormat="1" ht="33.75" customHeight="1" x14ac:dyDescent="0.35">
      <c r="B26" s="77"/>
      <c r="C26" s="754" t="s">
        <v>70</v>
      </c>
      <c r="D26" s="503"/>
      <c r="E26" s="144"/>
      <c r="F26" s="369" t="s">
        <v>22</v>
      </c>
      <c r="G26" s="144"/>
      <c r="H26" s="158"/>
      <c r="I26" s="63"/>
      <c r="J26" s="64"/>
      <c r="K26" s="416"/>
      <c r="L26" s="810">
        <f>L25/23.5</f>
        <v>31.557021276595744</v>
      </c>
      <c r="M26" s="209"/>
      <c r="N26" s="63"/>
      <c r="O26" s="64"/>
      <c r="P26" s="64"/>
      <c r="Q26" s="97"/>
      <c r="R26" s="209"/>
      <c r="S26" s="64"/>
      <c r="T26" s="64"/>
      <c r="U26" s="64"/>
      <c r="V26" s="64"/>
      <c r="W26" s="64"/>
      <c r="X26" s="64"/>
      <c r="Y26" s="97"/>
    </row>
    <row r="27" spans="2:25" s="16" customFormat="1" ht="33.75" customHeight="1" x14ac:dyDescent="0.35">
      <c r="B27" s="77"/>
      <c r="C27" s="758" t="s">
        <v>69</v>
      </c>
      <c r="D27" s="649"/>
      <c r="E27" s="348"/>
      <c r="F27" s="365" t="s">
        <v>21</v>
      </c>
      <c r="G27" s="394">
        <f>G17+G18+G19+G20+G22+G23+G24</f>
        <v>740</v>
      </c>
      <c r="H27" s="157"/>
      <c r="I27" s="52">
        <f t="shared" ref="I27:Y27" si="3">I17+I18+I19+I20+I22+I23+I24</f>
        <v>32.54</v>
      </c>
      <c r="J27" s="22">
        <f t="shared" si="3"/>
        <v>29.9</v>
      </c>
      <c r="K27" s="98">
        <f t="shared" si="3"/>
        <v>82.889999999999986</v>
      </c>
      <c r="L27" s="811">
        <f t="shared" si="3"/>
        <v>736.41</v>
      </c>
      <c r="M27" s="174">
        <f t="shared" si="3"/>
        <v>0.44000000000000006</v>
      </c>
      <c r="N27" s="22">
        <f t="shared" si="3"/>
        <v>0.33</v>
      </c>
      <c r="O27" s="22">
        <f t="shared" si="3"/>
        <v>73.77</v>
      </c>
      <c r="P27" s="22">
        <f t="shared" si="3"/>
        <v>1055.56</v>
      </c>
      <c r="Q27" s="60">
        <f t="shared" si="3"/>
        <v>0.16</v>
      </c>
      <c r="R27" s="174">
        <f t="shared" si="3"/>
        <v>117.91</v>
      </c>
      <c r="S27" s="22">
        <f t="shared" si="3"/>
        <v>475.93000000000006</v>
      </c>
      <c r="T27" s="22">
        <f t="shared" si="3"/>
        <v>167.72</v>
      </c>
      <c r="U27" s="22">
        <f t="shared" si="3"/>
        <v>6.8199999999999994</v>
      </c>
      <c r="V27" s="22">
        <f t="shared" si="3"/>
        <v>984.74</v>
      </c>
      <c r="W27" s="22">
        <f t="shared" si="3"/>
        <v>1.5600000000000001E-2</v>
      </c>
      <c r="X27" s="22">
        <f t="shared" si="3"/>
        <v>5.8999999999999999E-3</v>
      </c>
      <c r="Y27" s="60">
        <f t="shared" si="3"/>
        <v>0.34100000000000003</v>
      </c>
    </row>
    <row r="28" spans="2:25" s="16" customFormat="1" ht="33.75" customHeight="1" thickBot="1" x14ac:dyDescent="0.4">
      <c r="B28" s="315"/>
      <c r="C28" s="812" t="s">
        <v>69</v>
      </c>
      <c r="D28" s="776"/>
      <c r="E28" s="818"/>
      <c r="F28" s="820" t="s">
        <v>22</v>
      </c>
      <c r="G28" s="818"/>
      <c r="H28" s="812"/>
      <c r="I28" s="813"/>
      <c r="J28" s="814"/>
      <c r="K28" s="815"/>
      <c r="L28" s="805">
        <f>L27/23.5</f>
        <v>31.336595744680849</v>
      </c>
      <c r="M28" s="816"/>
      <c r="N28" s="813"/>
      <c r="O28" s="814"/>
      <c r="P28" s="814"/>
      <c r="Q28" s="817"/>
      <c r="R28" s="816"/>
      <c r="S28" s="814"/>
      <c r="T28" s="814"/>
      <c r="U28" s="814"/>
      <c r="V28" s="814"/>
      <c r="W28" s="814"/>
      <c r="X28" s="814"/>
      <c r="Y28" s="817"/>
    </row>
    <row r="29" spans="2:25" x14ac:dyDescent="0.35">
      <c r="B29" s="2"/>
      <c r="C29" s="2"/>
      <c r="D29" s="4"/>
      <c r="E29" s="2"/>
      <c r="F29" s="2"/>
      <c r="G29" s="2"/>
      <c r="H29" s="9"/>
      <c r="I29" s="10"/>
      <c r="J29" s="9"/>
      <c r="K29" s="2"/>
      <c r="L29" s="12"/>
      <c r="M29" s="2"/>
      <c r="N29" s="2"/>
      <c r="O29" s="2"/>
    </row>
    <row r="30" spans="2:25" ht="18" x14ac:dyDescent="0.35">
      <c r="B30" s="333"/>
      <c r="C30" s="333"/>
      <c r="D30" s="238"/>
      <c r="E30" s="188"/>
      <c r="F30" s="25"/>
      <c r="G30" s="26"/>
      <c r="H30" s="11"/>
      <c r="I30" s="9"/>
      <c r="J30" s="11"/>
      <c r="K30" s="11"/>
    </row>
    <row r="31" spans="2:25" x14ac:dyDescent="0.35">
      <c r="B31" s="434" t="s">
        <v>61</v>
      </c>
      <c r="C31" s="101"/>
      <c r="D31" s="435"/>
      <c r="E31" s="436"/>
    </row>
    <row r="32" spans="2:25" x14ac:dyDescent="0.35">
      <c r="B32" s="437" t="s">
        <v>62</v>
      </c>
      <c r="C32" s="102"/>
      <c r="D32" s="438"/>
      <c r="E32" s="438"/>
    </row>
    <row r="39" spans="5:11" x14ac:dyDescent="0.35">
      <c r="E39" s="11"/>
      <c r="F39" s="11"/>
      <c r="G39" s="11"/>
      <c r="H39" s="11"/>
      <c r="I39" s="11"/>
      <c r="J39" s="11"/>
      <c r="K39" s="11"/>
    </row>
    <row r="40" spans="5:11" x14ac:dyDescent="0.35">
      <c r="E40" s="11"/>
      <c r="F40" s="11"/>
      <c r="G40" s="11"/>
      <c r="H40" s="11"/>
      <c r="I40" s="11"/>
      <c r="J40" s="11"/>
      <c r="K40" s="11"/>
    </row>
  </sheetData>
  <mergeCells count="11">
    <mergeCell ref="G4:G5"/>
    <mergeCell ref="M4:Q4"/>
    <mergeCell ref="R4:Y4"/>
    <mergeCell ref="B4:B5"/>
    <mergeCell ref="C4:C5"/>
    <mergeCell ref="D4:D5"/>
    <mergeCell ref="E4:E5"/>
    <mergeCell ref="F4:F5"/>
    <mergeCell ref="H4:H5"/>
    <mergeCell ref="L4:L5"/>
    <mergeCell ref="I4:K4"/>
  </mergeCells>
  <pageMargins left="0.25" right="0.25" top="0.75" bottom="0.75" header="0.3" footer="0.3"/>
  <pageSetup paperSize="9" scale="4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24</vt:i4>
      </vt:variant>
      <vt:variant>
        <vt:lpstr>Именованные диапазоны</vt:lpstr>
      </vt:variant>
      <vt:variant>
        <vt:i4>4</vt:i4>
      </vt:variant>
    </vt:vector>
  </HeadingPairs>
  <TitlesOfParts>
    <vt:vector size="28" baseType="lpstr">
      <vt:lpstr>1 день</vt:lpstr>
      <vt:lpstr>2 день</vt:lpstr>
      <vt:lpstr>3 день</vt:lpstr>
      <vt:lpstr>4 день</vt:lpstr>
      <vt:lpstr>5 день</vt:lpstr>
      <vt:lpstr>6 день</vt:lpstr>
      <vt:lpstr>7 день </vt:lpstr>
      <vt:lpstr>8 день</vt:lpstr>
      <vt:lpstr>9 день</vt:lpstr>
      <vt:lpstr>10 день</vt:lpstr>
      <vt:lpstr>11 день</vt:lpstr>
      <vt:lpstr>12 день</vt:lpstr>
      <vt:lpstr>13 день</vt:lpstr>
      <vt:lpstr>14 день</vt:lpstr>
      <vt:lpstr>15 день</vt:lpstr>
      <vt:lpstr>16 день</vt:lpstr>
      <vt:lpstr>17 день</vt:lpstr>
      <vt:lpstr>18 день</vt:lpstr>
      <vt:lpstr>19 день </vt:lpstr>
      <vt:lpstr>20 день</vt:lpstr>
      <vt:lpstr>21 день</vt:lpstr>
      <vt:lpstr>22 день</vt:lpstr>
      <vt:lpstr>23 день</vt:lpstr>
      <vt:lpstr>24 день</vt:lpstr>
      <vt:lpstr>'10 день'!Область_печати</vt:lpstr>
      <vt:lpstr>'21 день'!Область_печати</vt:lpstr>
      <vt:lpstr>'8 день'!Область_печати</vt:lpstr>
      <vt:lpstr>'9 день'!Область_печати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2023-02-11T05:14:44Z</dcterms:modified>
</cp:coreProperties>
</file>